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20" activeTab="0"/>
  </bookViews>
  <sheets>
    <sheet name="Campionato 06 ar V5" sheetId="1" r:id="rId1"/>
  </sheets>
  <definedNames>
    <definedName name="_xlnm.Print_Area" localSheetId="0">'Campionato 06 ar V5'!$C$3:$L$78</definedName>
  </definedNames>
  <calcPr fullCalcOnLoad="1"/>
</workbook>
</file>

<file path=xl/sharedStrings.xml><?xml version="1.0" encoding="utf-8"?>
<sst xmlns="http://schemas.openxmlformats.org/spreadsheetml/2006/main" count="204" uniqueCount="77">
  <si>
    <t>Sigla campionato</t>
  </si>
  <si>
    <t>Giorno inizio sabato (data) ----&gt;</t>
  </si>
  <si>
    <t>Tipo camp.=</t>
  </si>
  <si>
    <t>inserire campionato</t>
  </si>
  <si>
    <t>In colonna B inserire 0 se giocano di sabato - 1 se di domenica, e via di seguito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</si>
  <si>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</si>
  <si>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</si>
  <si>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</si>
  <si>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</si>
  <si>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</si>
  <si>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</si>
  <si>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</si>
  <si>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</si>
  <si>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====&gt;</t>
  </si>
  <si>
    <t>N.</t>
  </si>
  <si>
    <t>ore</t>
  </si>
  <si>
    <t>-</t>
  </si>
  <si>
    <t>F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</si>
  <si>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</si>
  <si>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</si>
  <si>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</si>
  <si>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</si>
  <si>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</si>
  <si>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</si>
  <si>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</si>
  <si>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</si>
  <si>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</si>
  <si>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</si>
  <si>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Squadre</t>
  </si>
  <si>
    <t>Campo di gara</t>
  </si>
  <si>
    <t>Non toccare mai la zona evidenziata in grigio</t>
  </si>
  <si>
    <t>Zona da incollare speciale valori e poi ordinare decrescente</t>
  </si>
  <si>
    <t>Inserire le palestre in colonna H</t>
  </si>
  <si>
    <t>Pt</t>
  </si>
  <si>
    <t>Gio</t>
  </si>
  <si>
    <t>pv</t>
  </si>
  <si>
    <t>pp</t>
  </si>
  <si>
    <t>NON TOCCARE LE ZONE IN GRIGIO</t>
  </si>
  <si>
    <t>PER ORDINARE LA CLASSIFICA CONTROL R (minuscolo)</t>
  </si>
  <si>
    <t>Dirigente</t>
  </si>
  <si>
    <t>CAMPIONATO</t>
  </si>
  <si>
    <t>CIU13FA</t>
  </si>
  <si>
    <t>SPORTINCONTRO</t>
  </si>
  <si>
    <t>G.S. A.CUATTO</t>
  </si>
  <si>
    <t>POLISPORTIVA DRAVELLI</t>
  </si>
  <si>
    <t>LA BUSSOLA</t>
  </si>
  <si>
    <t>CAMPIONATO COORDINAMENTO PROVINCIALE TORINO</t>
  </si>
  <si>
    <t>COPPA ITALIA UNDER 13 FEMM.LE - GIRONE A</t>
  </si>
  <si>
    <t>FRETTA ROSSANA</t>
  </si>
  <si>
    <t>349 29 49 974</t>
  </si>
  <si>
    <t>CELESTE ROSALBA</t>
  </si>
  <si>
    <t>345 97 19 276</t>
  </si>
  <si>
    <t>MAFFIA GIOVANNA</t>
  </si>
  <si>
    <t>347 43 33 220</t>
  </si>
  <si>
    <t>FIORE ANDREA</t>
  </si>
  <si>
    <t>348 60 25 364</t>
  </si>
  <si>
    <t>Palestra: Cecchi - Via Cecchi - TORINO</t>
  </si>
  <si>
    <t>Palestra: Pascal - Via Carducci, 4 - GIAVENO</t>
  </si>
  <si>
    <t>domenica</t>
  </si>
  <si>
    <t>Palestra: Matilde Serao - Via delle Fornaci, 4 - FORNACI DI BEINASCO</t>
  </si>
  <si>
    <t>giovedi</t>
  </si>
  <si>
    <t>PINNA PIERO</t>
  </si>
  <si>
    <t>333 40 60 190</t>
  </si>
  <si>
    <t>Palestra: Battisti - Via Tagliaferro, 109 - MONCALIERI (Tetti Piatti uscita tangenziale La Loggia)</t>
  </si>
  <si>
    <t>ECOSPORTORINO</t>
  </si>
  <si>
    <t>Palestra : Re Umberto - Via Ventimiglia ang. Caduti sul Lavoro</t>
  </si>
  <si>
    <t>martedi</t>
  </si>
  <si>
    <t>riposo</t>
  </si>
  <si>
    <t>Pal. Sebastopoli</t>
  </si>
  <si>
    <t>Risultato</t>
  </si>
  <si>
    <t>1° Set</t>
  </si>
  <si>
    <t>2° Set</t>
  </si>
  <si>
    <t>3° Set</t>
  </si>
  <si>
    <t>4° Set</t>
  </si>
  <si>
    <t>5° Set</t>
  </si>
  <si>
    <t>Al 6/5/11 ore 20.30 M. Polo V. Galimberti,7</t>
  </si>
  <si>
    <t>Al 21/5/11 ore 15.00PALESTRA FOLLEREAU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</si>
</sst>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dddd"/>
    <numFmt numFmtId="175" formatCode="[$-410]dddd\ d\ mmmm\ yyyy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b/>
      <sz val="12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4" fontId="4" fillId="33" borderId="0" xfId="0" applyNumberFormat="1" applyFont="1" applyFill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left"/>
    </xf>
    <xf numFmtId="0" fontId="4" fillId="34" borderId="19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5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2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174" fontId="4" fillId="35" borderId="0" xfId="0" applyNumberFormat="1" applyFont="1" applyFill="1" applyAlignment="1">
      <alignment horizontal="left"/>
    </xf>
    <xf numFmtId="16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right"/>
    </xf>
    <xf numFmtId="2" fontId="4" fillId="35" borderId="0" xfId="0" applyNumberFormat="1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6" fillId="0" borderId="24" xfId="0" applyFont="1" applyBorder="1" applyAlignment="1">
      <alignment horizontal="centerContinuous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Border="1" applyAlignment="1" quotePrefix="1">
      <alignment horizontal="left"/>
    </xf>
    <xf numFmtId="0" fontId="6" fillId="0" borderId="32" xfId="0" applyFont="1" applyBorder="1" applyAlignment="1">
      <alignment horizontal="centerContinuous"/>
    </xf>
    <xf numFmtId="0" fontId="10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rPr>
              <a:t>CLASSIFICA</a:t>
            </a:r>
          </a:p>
        </c:rich>
      </c:tx>
      <c:layout>
        <c:manualLayout>
          <c:xMode val="factor"/>
          <c:yMode val="factor"/>
          <c:x val="-0.019"/>
          <c:y val="-0.0025"/>
        </c:manualLayout>
      </c:layout>
      <c:spPr>
        <a:noFill/>
        <a:ln>
          <a:noFill/>
        </a:ln>
      </c:spPr>
    </c:title>
    <c:view3D>
      <c:rotX val="25"/>
      <c:hPercent val="224"/>
      <c:rotY val="30"/>
      <c:depthPercent val="100"/>
      <c:rAngAx val="1"/>
    </c:view3D>
    <c:plotArea>
      <c:layout>
        <c:manualLayout>
          <c:xMode val="edge"/>
          <c:yMode val="edge"/>
          <c:x val="0.0355"/>
          <c:y val="0.13"/>
          <c:w val="0.9495"/>
          <c:h val="0.725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'Campionato 06 ar V5'!$AF$26:$AF$31</c:f>
            </c:strRef>
          </c:cat>
          <c:val>
            <c:numRef>
              <c:f>'Campionato 06 ar V5'!$AG$26:$AG$31</c:f>
            </c:numRef>
          </c:val>
          <c:shape val="box"/>
        </c:ser>
        <c:gapWidth val="83"/>
        <c:gapDepth val="0"/>
        <c:shape val="box"/>
        <c:axId val="26736141"/>
        <c:axId val="39298678"/>
      </c:bar3DChart>
      <c:catAx>
        <c:axId val="267361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298678"/>
        <c:crosses val="autoZero"/>
        <c:auto val="0"/>
        <c:lblOffset val="100"/>
        <c:tickLblSkip val="1"/>
        <c:noMultiLvlLbl val="0"/>
      </c:catAx>
      <c:valAx>
        <c:axId val="3929867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rPr>
                  <a:t>Punti</a:t>
                </a:r>
              </a:p>
            </c:rich>
          </c:tx>
          <c:layout>
            <c:manualLayout>
              <c:xMode val="factor"/>
              <c:yMode val="factor"/>
              <c:x val="-0.0905"/>
              <c:y val="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36141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MS Sans Serif"/>
          <a:ea typeface="MS Sans Serif"/>
          <a:cs typeface="MS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108</xdr:row>
      <xdr:rowOff>85725</xdr:rowOff>
    </xdr:from>
    <xdr:to>
      <xdr:col>17</xdr:col>
      <xdr:colOff>257175</xdr:colOff>
      <xdr:row>137</xdr:row>
      <xdr:rowOff>47625</xdr:rowOff>
    </xdr:to>
    <xdr:graphicFrame>
      <xdr:nvGraphicFramePr>
        <xdr:cNvPr id="1" name="Chart 3"/>
        <xdr:cNvGraphicFramePr/>
      </xdr:nvGraphicFramePr>
      <xdr:xfrm>
        <a:off x="619125" y="11658600"/>
        <a:ext cx="95631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0</xdr:colOff>
      <xdr:row>4</xdr:row>
      <xdr:rowOff>0</xdr:rowOff>
    </xdr:from>
    <xdr:to>
      <xdr:col>5</xdr:col>
      <xdr:colOff>276225</xdr:colOff>
      <xdr:row>15</xdr:row>
      <xdr:rowOff>76200</xdr:rowOff>
    </xdr:to>
    <xdr:pic>
      <xdr:nvPicPr>
        <xdr:cNvPr id="2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90500"/>
          <a:ext cx="114300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10</xdr:col>
      <xdr:colOff>695325</xdr:colOff>
      <xdr:row>9</xdr:row>
      <xdr:rowOff>57150</xdr:rowOff>
    </xdr:to>
    <xdr:pic>
      <xdr:nvPicPr>
        <xdr:cNvPr id="3" name="Picture 4" descr="logo_uis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14700" y="190500"/>
          <a:ext cx="2181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1362075</xdr:colOff>
      <xdr:row>8</xdr:row>
      <xdr:rowOff>85725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10300" y="190500"/>
          <a:ext cx="1362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106"/>
  <sheetViews>
    <sheetView tabSelected="1" zoomScalePageLayoutView="0" workbookViewId="0" topLeftCell="C25">
      <selection activeCell="L40" sqref="L40"/>
    </sheetView>
  </sheetViews>
  <sheetFormatPr defaultColWidth="9.140625" defaultRowHeight="7.5" customHeight="1"/>
  <cols>
    <col min="1" max="1" width="0.2890625" style="1" hidden="1" customWidth="1"/>
    <col min="2" max="2" width="7.421875" style="14" customWidth="1"/>
    <col min="3" max="3" width="10.8515625" style="15" customWidth="1"/>
    <col min="4" max="4" width="4.00390625" style="1" customWidth="1"/>
    <col min="5" max="6" width="9.00390625" style="1" customWidth="1"/>
    <col min="7" max="7" width="3.57421875" style="1" customWidth="1"/>
    <col min="8" max="8" width="5.8515625" style="16" customWidth="1"/>
    <col min="9" max="9" width="21.140625" style="1" customWidth="1"/>
    <col min="10" max="10" width="1.1484375" style="1" customWidth="1"/>
    <col min="11" max="11" width="21.140625" style="1" customWidth="1"/>
    <col min="12" max="12" width="31.7109375" style="1" customWidth="1"/>
    <col min="13" max="15" width="4.8515625" style="18" customWidth="1"/>
    <col min="16" max="17" width="4.7109375" style="18" customWidth="1"/>
    <col min="18" max="22" width="4.7109375" style="17" customWidth="1"/>
    <col min="23" max="25" width="4.7109375" style="1" customWidth="1"/>
    <col min="26" max="26" width="2.8515625" style="1" customWidth="1"/>
    <col min="27" max="40" width="3.421875" style="1" hidden="1" customWidth="1"/>
    <col min="41" max="16384" width="9.140625" style="1" customWidth="1"/>
  </cols>
  <sheetData>
    <row r="1" spans="2:40" ht="11.25" customHeight="1" hidden="1">
      <c r="B1" s="2" t="s">
        <v>0</v>
      </c>
      <c r="C1" s="3"/>
      <c r="D1" s="2"/>
      <c r="E1" s="2"/>
      <c r="F1" s="4" t="s">
        <v>41</v>
      </c>
      <c r="G1" s="5"/>
      <c r="H1" s="3"/>
      <c r="I1" s="6" t="s">
        <v>1</v>
      </c>
      <c r="J1" s="7"/>
      <c r="K1" s="8">
        <v>40649</v>
      </c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51"/>
      <c r="AB1" s="51"/>
      <c r="AC1" s="51"/>
      <c r="AD1" s="51"/>
      <c r="AE1" s="51"/>
      <c r="AF1" s="52"/>
      <c r="AG1" s="52"/>
      <c r="AH1" s="52"/>
      <c r="AI1" s="52"/>
      <c r="AJ1" s="52"/>
      <c r="AK1" s="52"/>
      <c r="AL1" s="52"/>
      <c r="AM1" s="52"/>
      <c r="AN1" s="52"/>
    </row>
    <row r="2" spans="1:40" s="14" customFormat="1" ht="7.5" customHeight="1" hidden="1">
      <c r="A2" s="2" t="s">
        <v>2</v>
      </c>
      <c r="B2" s="2"/>
      <c r="C2" s="13" t="s">
        <v>3</v>
      </c>
      <c r="D2" s="2"/>
      <c r="E2" s="2"/>
      <c r="F2" s="2"/>
      <c r="G2" s="2"/>
      <c r="H2" s="3"/>
      <c r="I2" s="2" t="s">
        <v>4</v>
      </c>
      <c r="J2" s="12"/>
      <c r="K2" s="2"/>
      <c r="L2" s="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51"/>
      <c r="AB2" s="51"/>
      <c r="AC2" s="51"/>
      <c r="AD2" s="51"/>
      <c r="AE2" s="51"/>
      <c r="AF2" s="52"/>
      <c r="AG2" s="52"/>
      <c r="AH2" s="52"/>
      <c r="AI2" s="52"/>
      <c r="AJ2" s="52"/>
      <c r="AK2" s="52"/>
      <c r="AL2" s="52"/>
      <c r="AM2" s="52"/>
      <c r="AN2" s="52"/>
    </row>
    <row r="3" spans="1:40" ht="7.5" customHeight="1">
      <c r="A3" s="2"/>
      <c r="B3" s="2"/>
      <c r="I3" s="16"/>
      <c r="J3" s="17"/>
      <c r="R3" s="18"/>
      <c r="S3" s="18"/>
      <c r="T3" s="18"/>
      <c r="U3" s="18"/>
      <c r="V3" s="18"/>
      <c r="W3" s="18"/>
      <c r="X3" s="18"/>
      <c r="Y3" s="18"/>
      <c r="Z3" s="18"/>
      <c r="AA3" s="51"/>
      <c r="AB3" s="51"/>
      <c r="AC3" s="51"/>
      <c r="AD3" s="51"/>
      <c r="AE3" s="51"/>
      <c r="AF3" s="52"/>
      <c r="AG3" s="52"/>
      <c r="AH3" s="52"/>
      <c r="AI3" s="52"/>
      <c r="AJ3" s="52"/>
      <c r="AK3" s="52"/>
      <c r="AL3" s="52"/>
      <c r="AM3" s="52"/>
      <c r="AN3" s="52"/>
    </row>
    <row r="4" spans="1:40" ht="7.5" customHeight="1">
      <c r="A4" s="2"/>
      <c r="B4" s="2"/>
      <c r="I4" s="16"/>
      <c r="J4" s="17"/>
      <c r="R4" s="18"/>
      <c r="S4" s="18"/>
      <c r="T4" s="18"/>
      <c r="U4" s="18"/>
      <c r="V4" s="18"/>
      <c r="W4" s="18"/>
      <c r="X4" s="18"/>
      <c r="Y4" s="18"/>
      <c r="Z4" s="18"/>
      <c r="AA4" s="51"/>
      <c r="AB4" s="51"/>
      <c r="AC4" s="51"/>
      <c r="AD4" s="51"/>
      <c r="AE4" s="51"/>
      <c r="AF4" s="52"/>
      <c r="AG4" s="52"/>
      <c r="AH4" s="52"/>
      <c r="AI4" s="52"/>
      <c r="AJ4" s="52"/>
      <c r="AK4" s="52"/>
      <c r="AL4" s="52"/>
      <c r="AM4" s="52"/>
      <c r="AN4" s="52"/>
    </row>
    <row r="5" spans="1:40" ht="7.5" customHeight="1">
      <c r="A5" s="2"/>
      <c r="B5" s="2"/>
      <c r="I5" s="16"/>
      <c r="J5" s="17"/>
      <c r="R5" s="18"/>
      <c r="S5" s="18"/>
      <c r="T5" s="18"/>
      <c r="U5" s="18"/>
      <c r="V5" s="18"/>
      <c r="W5" s="18"/>
      <c r="X5" s="18"/>
      <c r="Y5" s="18"/>
      <c r="Z5" s="18"/>
      <c r="AA5" s="51"/>
      <c r="AB5" s="51"/>
      <c r="AC5" s="51"/>
      <c r="AD5" s="51"/>
      <c r="AE5" s="51"/>
      <c r="AF5" s="52"/>
      <c r="AG5" s="52"/>
      <c r="AH5" s="52"/>
      <c r="AI5" s="52"/>
      <c r="AJ5" s="52"/>
      <c r="AK5" s="52"/>
      <c r="AL5" s="52"/>
      <c r="AM5" s="52"/>
      <c r="AN5" s="52"/>
    </row>
    <row r="6" spans="1:40" ht="7.5" customHeight="1">
      <c r="A6" s="2"/>
      <c r="B6" s="2"/>
      <c r="I6" s="16"/>
      <c r="J6" s="17"/>
      <c r="R6" s="18"/>
      <c r="S6" s="18"/>
      <c r="T6" s="18"/>
      <c r="U6" s="18"/>
      <c r="V6" s="18"/>
      <c r="W6" s="18"/>
      <c r="X6" s="18"/>
      <c r="Y6" s="18"/>
      <c r="Z6" s="18"/>
      <c r="AA6" s="51"/>
      <c r="AB6" s="51"/>
      <c r="AC6" s="51"/>
      <c r="AD6" s="51"/>
      <c r="AE6" s="51"/>
      <c r="AF6" s="52"/>
      <c r="AG6" s="52"/>
      <c r="AH6" s="52"/>
      <c r="AI6" s="52"/>
      <c r="AJ6" s="52"/>
      <c r="AK6" s="52"/>
      <c r="AL6" s="52"/>
      <c r="AM6" s="52"/>
      <c r="AN6" s="52"/>
    </row>
    <row r="7" spans="1:40" ht="9.75" customHeight="1">
      <c r="A7" s="2"/>
      <c r="B7" s="2"/>
      <c r="F7" s="79"/>
      <c r="I7" s="16"/>
      <c r="J7" s="17"/>
      <c r="R7" s="18"/>
      <c r="S7" s="18"/>
      <c r="T7" s="18"/>
      <c r="U7" s="18"/>
      <c r="V7" s="18"/>
      <c r="W7" s="18"/>
      <c r="X7" s="18"/>
      <c r="Y7" s="18"/>
      <c r="Z7" s="18"/>
      <c r="AA7" s="51"/>
      <c r="AB7" s="51"/>
      <c r="AC7" s="51"/>
      <c r="AD7" s="51"/>
      <c r="AE7" s="51"/>
      <c r="AF7" s="52"/>
      <c r="AG7" s="52"/>
      <c r="AH7" s="52"/>
      <c r="AI7" s="52"/>
      <c r="AJ7" s="52"/>
      <c r="AK7" s="52"/>
      <c r="AL7" s="52"/>
      <c r="AM7" s="52"/>
      <c r="AN7" s="52"/>
    </row>
    <row r="8" spans="1:40" ht="12" customHeight="1">
      <c r="A8" s="2"/>
      <c r="B8" s="2"/>
      <c r="F8" s="79"/>
      <c r="I8" s="16"/>
      <c r="J8" s="17"/>
      <c r="R8" s="18"/>
      <c r="S8" s="18"/>
      <c r="T8" s="18"/>
      <c r="U8" s="18"/>
      <c r="V8" s="18"/>
      <c r="W8" s="18"/>
      <c r="X8" s="18"/>
      <c r="Y8" s="18"/>
      <c r="Z8" s="18"/>
      <c r="AA8" s="51"/>
      <c r="AB8" s="51"/>
      <c r="AC8" s="51"/>
      <c r="AD8" s="51"/>
      <c r="AE8" s="51"/>
      <c r="AF8" s="52"/>
      <c r="AG8" s="52"/>
      <c r="AH8" s="52"/>
      <c r="AI8" s="52"/>
      <c r="AJ8" s="52"/>
      <c r="AK8" s="52"/>
      <c r="AL8" s="52"/>
      <c r="AM8" s="52"/>
      <c r="AN8" s="52"/>
    </row>
    <row r="9" spans="1:40" ht="7.5" customHeight="1">
      <c r="A9" s="2"/>
      <c r="B9" s="2"/>
      <c r="I9" s="16"/>
      <c r="J9" s="17"/>
      <c r="R9" s="18"/>
      <c r="S9" s="18"/>
      <c r="T9" s="18"/>
      <c r="U9" s="18"/>
      <c r="V9" s="18"/>
      <c r="W9" s="18"/>
      <c r="X9" s="18"/>
      <c r="Y9" s="18"/>
      <c r="Z9" s="18"/>
      <c r="AA9" s="51"/>
      <c r="AB9" s="51"/>
      <c r="AC9" s="51"/>
      <c r="AD9" s="51"/>
      <c r="AE9" s="51"/>
      <c r="AF9" s="52"/>
      <c r="AG9" s="52"/>
      <c r="AH9" s="52"/>
      <c r="AI9" s="52"/>
      <c r="AJ9" s="52"/>
      <c r="AK9" s="52"/>
      <c r="AL9" s="52"/>
      <c r="AM9" s="52"/>
      <c r="AN9" s="52"/>
    </row>
    <row r="10" spans="1:40" ht="5.25" customHeight="1">
      <c r="A10" s="2"/>
      <c r="B10" s="2"/>
      <c r="I10" s="16"/>
      <c r="J10" s="17"/>
      <c r="R10" s="18"/>
      <c r="S10" s="18"/>
      <c r="T10" s="18"/>
      <c r="U10" s="18"/>
      <c r="V10" s="18"/>
      <c r="W10" s="18"/>
      <c r="X10" s="18"/>
      <c r="Y10" s="18"/>
      <c r="Z10" s="18"/>
      <c r="AA10" s="51"/>
      <c r="AB10" s="53" t="s">
        <v>37</v>
      </c>
      <c r="AC10" s="51"/>
      <c r="AD10" s="51"/>
      <c r="AE10" s="51"/>
      <c r="AF10" s="52"/>
      <c r="AG10" s="52"/>
      <c r="AH10" s="52"/>
      <c r="AI10" s="52"/>
      <c r="AJ10" s="52"/>
      <c r="AK10" s="52"/>
      <c r="AL10" s="52"/>
      <c r="AM10" s="52"/>
      <c r="AN10" s="52"/>
    </row>
    <row r="11" spans="1:40" ht="5.25" customHeight="1">
      <c r="A11" s="2"/>
      <c r="B11" s="2"/>
      <c r="I11" s="16"/>
      <c r="J11" s="17"/>
      <c r="R11" s="18"/>
      <c r="S11" s="18"/>
      <c r="T11" s="18"/>
      <c r="U11" s="18"/>
      <c r="V11" s="18"/>
      <c r="W11" s="18"/>
      <c r="X11" s="18"/>
      <c r="Y11" s="18"/>
      <c r="Z11" s="18"/>
      <c r="AA11" s="51"/>
      <c r="AB11" s="53"/>
      <c r="AC11" s="51"/>
      <c r="AD11" s="51"/>
      <c r="AE11" s="51"/>
      <c r="AF11" s="52"/>
      <c r="AG11" s="52"/>
      <c r="AH11" s="52"/>
      <c r="AI11" s="52"/>
      <c r="AJ11" s="52"/>
      <c r="AK11" s="52"/>
      <c r="AL11" s="52"/>
      <c r="AM11" s="52"/>
      <c r="AN11" s="52"/>
    </row>
    <row r="12" spans="1:40" ht="5.25" customHeight="1">
      <c r="A12" s="2"/>
      <c r="B12" s="2"/>
      <c r="I12" s="16"/>
      <c r="J12" s="17"/>
      <c r="R12" s="18"/>
      <c r="S12" s="18"/>
      <c r="T12" s="18"/>
      <c r="U12" s="18"/>
      <c r="V12" s="18"/>
      <c r="W12" s="18"/>
      <c r="X12" s="18"/>
      <c r="Y12" s="18"/>
      <c r="Z12" s="18"/>
      <c r="AA12" s="51"/>
      <c r="AB12" s="53"/>
      <c r="AC12" s="51"/>
      <c r="AD12" s="51"/>
      <c r="AE12" s="51"/>
      <c r="AF12" s="52"/>
      <c r="AG12" s="52"/>
      <c r="AH12" s="52"/>
      <c r="AI12" s="52"/>
      <c r="AJ12" s="52"/>
      <c r="AK12" s="52"/>
      <c r="AL12" s="52"/>
      <c r="AM12" s="52"/>
      <c r="AN12" s="52"/>
    </row>
    <row r="13" spans="1:40" ht="5.25" customHeight="1">
      <c r="A13" s="2"/>
      <c r="B13" s="2"/>
      <c r="I13" s="16"/>
      <c r="J13" s="17"/>
      <c r="R13" s="18"/>
      <c r="S13" s="18"/>
      <c r="T13" s="18"/>
      <c r="U13" s="18"/>
      <c r="V13" s="18"/>
      <c r="W13" s="18"/>
      <c r="X13" s="18"/>
      <c r="Y13" s="18"/>
      <c r="Z13" s="18"/>
      <c r="AA13" s="51"/>
      <c r="AB13" s="53"/>
      <c r="AC13" s="51"/>
      <c r="AD13" s="51"/>
      <c r="AE13" s="51"/>
      <c r="AF13" s="52"/>
      <c r="AG13" s="52"/>
      <c r="AH13" s="52"/>
      <c r="AI13" s="52"/>
      <c r="AJ13" s="52"/>
      <c r="AK13" s="52"/>
      <c r="AL13" s="52"/>
      <c r="AM13" s="52"/>
      <c r="AN13" s="52"/>
    </row>
    <row r="14" spans="1:40" ht="5.25" customHeight="1">
      <c r="A14" s="2"/>
      <c r="B14" s="2"/>
      <c r="I14" s="16"/>
      <c r="J14" s="17"/>
      <c r="R14" s="18"/>
      <c r="S14" s="18"/>
      <c r="T14" s="18"/>
      <c r="U14" s="18"/>
      <c r="V14" s="18"/>
      <c r="W14" s="18"/>
      <c r="X14" s="18"/>
      <c r="Y14" s="18"/>
      <c r="Z14" s="18"/>
      <c r="AA14" s="51"/>
      <c r="AB14" s="53"/>
      <c r="AC14" s="51"/>
      <c r="AD14" s="51"/>
      <c r="AE14" s="51"/>
      <c r="AF14" s="52"/>
      <c r="AG14" s="52"/>
      <c r="AH14" s="52"/>
      <c r="AI14" s="52"/>
      <c r="AJ14" s="52"/>
      <c r="AK14" s="52"/>
      <c r="AL14" s="52"/>
      <c r="AM14" s="52"/>
      <c r="AN14" s="52"/>
    </row>
    <row r="15" spans="1:40" ht="1.5" customHeight="1">
      <c r="A15" s="2"/>
      <c r="B15" s="2"/>
      <c r="I15" s="16"/>
      <c r="J15" s="17"/>
      <c r="R15" s="18"/>
      <c r="S15" s="18"/>
      <c r="T15" s="18"/>
      <c r="U15" s="18"/>
      <c r="V15" s="18"/>
      <c r="W15" s="18"/>
      <c r="X15" s="18"/>
      <c r="Y15" s="18"/>
      <c r="Z15" s="18"/>
      <c r="AA15" s="51"/>
      <c r="AB15" s="53"/>
      <c r="AC15" s="51"/>
      <c r="AD15" s="51"/>
      <c r="AE15" s="51"/>
      <c r="AF15" s="52"/>
      <c r="AG15" s="52"/>
      <c r="AH15" s="52"/>
      <c r="AI15" s="52"/>
      <c r="AJ15" s="52"/>
      <c r="AK15" s="52"/>
      <c r="AL15" s="52"/>
      <c r="AM15" s="52"/>
      <c r="AN15" s="52"/>
    </row>
    <row r="16" spans="1:40" ht="15" customHeight="1">
      <c r="A16" s="2"/>
      <c r="B16" s="2"/>
      <c r="I16" s="80" t="s">
        <v>46</v>
      </c>
      <c r="J16" s="81"/>
      <c r="K16" s="82"/>
      <c r="R16" s="18"/>
      <c r="S16" s="18"/>
      <c r="T16" s="18"/>
      <c r="U16" s="18"/>
      <c r="V16" s="18"/>
      <c r="W16" s="18"/>
      <c r="X16" s="18"/>
      <c r="Y16" s="18"/>
      <c r="Z16" s="18"/>
      <c r="AA16" s="51"/>
      <c r="AB16" s="53"/>
      <c r="AC16" s="51"/>
      <c r="AD16" s="51"/>
      <c r="AE16" s="51"/>
      <c r="AF16" s="52"/>
      <c r="AG16" s="52"/>
      <c r="AH16" s="52"/>
      <c r="AI16" s="52"/>
      <c r="AJ16" s="52"/>
      <c r="AK16" s="52"/>
      <c r="AL16" s="52"/>
      <c r="AM16" s="52"/>
      <c r="AN16" s="52"/>
    </row>
    <row r="17" spans="1:40" ht="5.25" customHeight="1">
      <c r="A17" s="2"/>
      <c r="B17" s="2"/>
      <c r="I17" s="80"/>
      <c r="J17" s="81"/>
      <c r="K17" s="82"/>
      <c r="R17" s="18"/>
      <c r="S17" s="18"/>
      <c r="T17" s="18"/>
      <c r="U17" s="18"/>
      <c r="V17" s="18"/>
      <c r="W17" s="18"/>
      <c r="X17" s="18"/>
      <c r="Y17" s="18"/>
      <c r="Z17" s="18"/>
      <c r="AA17" s="51"/>
      <c r="AB17" s="53"/>
      <c r="AC17" s="51"/>
      <c r="AD17" s="51"/>
      <c r="AE17" s="51"/>
      <c r="AF17" s="52"/>
      <c r="AG17" s="52"/>
      <c r="AH17" s="52"/>
      <c r="AI17" s="52"/>
      <c r="AJ17" s="52"/>
      <c r="AK17" s="52"/>
      <c r="AL17" s="52"/>
      <c r="AM17" s="52"/>
      <c r="AN17" s="52"/>
    </row>
    <row r="18" spans="1:40" ht="5.25" customHeight="1">
      <c r="A18" s="2"/>
      <c r="B18" s="2"/>
      <c r="I18" s="80"/>
      <c r="J18" s="81"/>
      <c r="K18" s="82"/>
      <c r="R18" s="18"/>
      <c r="S18" s="18"/>
      <c r="T18" s="18"/>
      <c r="U18" s="18"/>
      <c r="V18" s="18"/>
      <c r="W18" s="18"/>
      <c r="X18" s="18"/>
      <c r="Y18" s="18"/>
      <c r="Z18" s="18"/>
      <c r="AA18" s="51"/>
      <c r="AB18" s="53"/>
      <c r="AC18" s="51"/>
      <c r="AD18" s="51"/>
      <c r="AE18" s="51"/>
      <c r="AF18" s="52"/>
      <c r="AG18" s="52"/>
      <c r="AH18" s="52"/>
      <c r="AI18" s="52"/>
      <c r="AJ18" s="52"/>
      <c r="AK18" s="52"/>
      <c r="AL18" s="52"/>
      <c r="AM18" s="52"/>
      <c r="AN18" s="52"/>
    </row>
    <row r="19" spans="1:40" ht="5.25" customHeight="1">
      <c r="A19" s="2"/>
      <c r="B19" s="2"/>
      <c r="I19" s="80"/>
      <c r="J19" s="81"/>
      <c r="K19" s="82"/>
      <c r="R19" s="18"/>
      <c r="S19" s="18"/>
      <c r="T19" s="18"/>
      <c r="U19" s="18"/>
      <c r="V19" s="18"/>
      <c r="W19" s="18"/>
      <c r="X19" s="18"/>
      <c r="Y19" s="18"/>
      <c r="Z19" s="18"/>
      <c r="AA19" s="51"/>
      <c r="AB19" s="53"/>
      <c r="AC19" s="51"/>
      <c r="AD19" s="51"/>
      <c r="AE19" s="51"/>
      <c r="AF19" s="52"/>
      <c r="AG19" s="52"/>
      <c r="AH19" s="52"/>
      <c r="AI19" s="52"/>
      <c r="AJ19" s="52"/>
      <c r="AK19" s="52"/>
      <c r="AL19" s="52"/>
      <c r="AM19" s="52"/>
      <c r="AN19" s="52"/>
    </row>
    <row r="20" spans="1:40" ht="13.5" customHeight="1">
      <c r="A20" s="2"/>
      <c r="B20" s="2"/>
      <c r="I20" s="80" t="s">
        <v>47</v>
      </c>
      <c r="J20" s="81"/>
      <c r="K20" s="82"/>
      <c r="R20" s="18"/>
      <c r="S20" s="18"/>
      <c r="T20" s="18"/>
      <c r="U20" s="18"/>
      <c r="V20" s="18"/>
      <c r="W20" s="18"/>
      <c r="X20" s="18"/>
      <c r="Y20" s="18"/>
      <c r="Z20" s="18"/>
      <c r="AA20" s="51"/>
      <c r="AB20" s="53"/>
      <c r="AC20" s="51"/>
      <c r="AD20" s="51"/>
      <c r="AE20" s="51"/>
      <c r="AF20" s="52"/>
      <c r="AG20" s="52"/>
      <c r="AH20" s="52"/>
      <c r="AI20" s="52"/>
      <c r="AJ20" s="52"/>
      <c r="AK20" s="52"/>
      <c r="AL20" s="52"/>
      <c r="AM20" s="52"/>
      <c r="AN20" s="52"/>
    </row>
    <row r="21" spans="1:40" ht="5.25" customHeight="1">
      <c r="A21" s="2"/>
      <c r="B21" s="2"/>
      <c r="I21" s="80"/>
      <c r="J21" s="81"/>
      <c r="K21" s="82"/>
      <c r="R21" s="18"/>
      <c r="S21" s="18"/>
      <c r="T21" s="18"/>
      <c r="U21" s="18"/>
      <c r="V21" s="18"/>
      <c r="W21" s="18"/>
      <c r="X21" s="18"/>
      <c r="Y21" s="18"/>
      <c r="Z21" s="18"/>
      <c r="AA21" s="51"/>
      <c r="AB21" s="53"/>
      <c r="AC21" s="51"/>
      <c r="AD21" s="51"/>
      <c r="AE21" s="51"/>
      <c r="AF21" s="52"/>
      <c r="AG21" s="52"/>
      <c r="AH21" s="52"/>
      <c r="AI21" s="52"/>
      <c r="AJ21" s="52"/>
      <c r="AK21" s="52"/>
      <c r="AL21" s="52"/>
      <c r="AM21" s="52"/>
      <c r="AN21" s="52"/>
    </row>
    <row r="22" spans="1:40" ht="5.25" customHeight="1">
      <c r="A22" s="2"/>
      <c r="B22" s="2"/>
      <c r="I22" s="16"/>
      <c r="J22" s="17"/>
      <c r="R22" s="18"/>
      <c r="S22" s="18"/>
      <c r="T22" s="18"/>
      <c r="U22" s="18"/>
      <c r="V22" s="18"/>
      <c r="W22" s="18"/>
      <c r="X22" s="18"/>
      <c r="Y22" s="18"/>
      <c r="Z22" s="18"/>
      <c r="AA22" s="51"/>
      <c r="AB22" s="53"/>
      <c r="AC22" s="51"/>
      <c r="AD22" s="51"/>
      <c r="AE22" s="51"/>
      <c r="AF22" s="52"/>
      <c r="AG22" s="52"/>
      <c r="AH22" s="52"/>
      <c r="AI22" s="52"/>
      <c r="AJ22" s="52"/>
      <c r="AK22" s="52"/>
      <c r="AL22" s="52"/>
      <c r="AM22" s="52"/>
      <c r="AN22" s="52"/>
    </row>
    <row r="23" spans="1:40" ht="5.25" customHeight="1">
      <c r="A23" s="2"/>
      <c r="B23" s="2"/>
      <c r="I23" s="16"/>
      <c r="J23" s="17"/>
      <c r="R23" s="18"/>
      <c r="S23" s="18"/>
      <c r="T23" s="18"/>
      <c r="U23" s="18"/>
      <c r="V23" s="18"/>
      <c r="W23" s="18"/>
      <c r="X23" s="18"/>
      <c r="Y23" s="18"/>
      <c r="Z23" s="18"/>
      <c r="AA23" s="51"/>
      <c r="AB23" s="53"/>
      <c r="AC23" s="51"/>
      <c r="AD23" s="51"/>
      <c r="AE23" s="51"/>
      <c r="AF23" s="52"/>
      <c r="AG23" s="52"/>
      <c r="AH23" s="52"/>
      <c r="AI23" s="52"/>
      <c r="AJ23" s="52"/>
      <c r="AK23" s="52"/>
      <c r="AL23" s="52"/>
      <c r="AM23" s="52"/>
      <c r="AN23" s="52"/>
    </row>
    <row r="24" spans="1:40" ht="5.25" customHeight="1">
      <c r="A24" s="2"/>
      <c r="B24" s="2"/>
      <c r="I24" s="16"/>
      <c r="J24" s="17"/>
      <c r="R24" s="18"/>
      <c r="S24" s="18"/>
      <c r="T24" s="18"/>
      <c r="U24" s="18"/>
      <c r="V24" s="18"/>
      <c r="W24" s="18"/>
      <c r="X24" s="18"/>
      <c r="Y24" s="18"/>
      <c r="Z24" s="18"/>
      <c r="AA24" s="51"/>
      <c r="AB24" s="53"/>
      <c r="AC24" s="51"/>
      <c r="AD24" s="51"/>
      <c r="AE24" s="51"/>
      <c r="AF24" s="52"/>
      <c r="AG24" s="52"/>
      <c r="AH24" s="52"/>
      <c r="AI24" s="52"/>
      <c r="AJ24" s="52"/>
      <c r="AK24" s="52"/>
      <c r="AL24" s="52"/>
      <c r="AM24" s="52"/>
      <c r="AN24" s="52"/>
    </row>
    <row r="25" spans="1:40" ht="15.75" customHeight="1">
      <c r="A25" s="2"/>
      <c r="B25" s="2"/>
      <c r="D25" s="19"/>
      <c r="F25" s="78" t="s">
        <v>40</v>
      </c>
      <c r="G25" s="20"/>
      <c r="R25" s="18"/>
      <c r="S25" s="18"/>
      <c r="T25" s="18"/>
      <c r="U25" s="18"/>
      <c r="V25" s="18"/>
      <c r="W25" s="18"/>
      <c r="X25" s="18"/>
      <c r="Y25" s="18"/>
      <c r="Z25" s="18"/>
      <c r="AA25" s="54"/>
      <c r="AB25" s="51"/>
      <c r="AC25" s="51"/>
      <c r="AD25" s="51"/>
      <c r="AE25" s="51"/>
      <c r="AF25" s="55" t="s">
        <v>5</v>
      </c>
      <c r="AG25" s="40" t="s">
        <v>6</v>
      </c>
      <c r="AH25" s="40" t="s">
        <v>7</v>
      </c>
      <c r="AI25" s="40" t="s">
        <v>8</v>
      </c>
      <c r="AJ25" s="40" t="s">
        <v>9</v>
      </c>
      <c r="AK25" s="40" t="s">
        <v>10</v>
      </c>
      <c r="AL25" s="40" t="s">
        <v>11</v>
      </c>
      <c r="AM25" s="56" t="s">
        <v>12</v>
      </c>
      <c r="AN25" s="52"/>
    </row>
    <row r="26" spans="1:40" ht="13.5" customHeight="1">
      <c r="A26" s="15" t="s">
        <v>13</v>
      </c>
      <c r="B26" s="23">
        <v>3</v>
      </c>
      <c r="D26" s="17" t="s">
        <v>14</v>
      </c>
      <c r="E26" s="17">
        <v>1</v>
      </c>
      <c r="F26" s="74" t="s">
        <v>66</v>
      </c>
      <c r="G26" s="15" t="s">
        <v>15</v>
      </c>
      <c r="H26" s="71">
        <v>18.3</v>
      </c>
      <c r="I26" s="72" t="s">
        <v>42</v>
      </c>
      <c r="J26" s="17" t="s">
        <v>16</v>
      </c>
      <c r="K26" s="1" t="s">
        <v>48</v>
      </c>
      <c r="L26" s="24" t="s">
        <v>49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57" t="str">
        <f>+$H$73</f>
        <v>Palestra : Re Umberto - Via Ventimiglia ang. Caduti sul Lavoro</v>
      </c>
      <c r="AB26" s="51"/>
      <c r="AC26" s="51"/>
      <c r="AD26" s="51"/>
      <c r="AE26" s="51"/>
      <c r="AF26" s="58" t="str">
        <f>+$I$26</f>
        <v>SPORTINCONTRO</v>
      </c>
      <c r="AG26" s="59">
        <f>+$AC$38+$AD$41+$AC$45+$AD$50+$U$58+$T$61+$U$65+$T$70+$AC$35+$U$55</f>
        <v>0</v>
      </c>
      <c r="AH26" s="59">
        <f>+$AE$35+$AE$38+$AE$41+$AE$45+$AE$50+$V$55+$V$58+$V$61+$V$65+$V$70</f>
        <v>0</v>
      </c>
      <c r="AI26" s="59">
        <f>+$AG$38+$AH$41+$AG$45+$AH$50+$Y$58+$X$61+$Y$65+$X$70+$AG$35+$Y$55</f>
        <v>0</v>
      </c>
      <c r="AJ26" s="59">
        <f>+$AH$38+$AG$41+$AH$45+$AG$50+$X$58+$Y$61+$X$65+$Y$70+$AH$35+$X$55</f>
        <v>0</v>
      </c>
      <c r="AK26" s="59">
        <f>+$M$38+$N$41+$M$45+$N$50+$N$58+$M$61+$N$65+$M$70+$M$35+$N$55</f>
        <v>0</v>
      </c>
      <c r="AL26" s="59">
        <f>+$N$38+$M$41+$N$45+$M$50+$M$58+$N$61+$M$65+$N$70+$M$55+$N$35</f>
        <v>0</v>
      </c>
      <c r="AM26" s="60" t="e">
        <f>$AK$26/$AL$26</f>
        <v>#DIV/0!</v>
      </c>
      <c r="AN26" s="52"/>
    </row>
    <row r="27" spans="1:40" ht="13.5" customHeight="1">
      <c r="A27" s="15" t="s">
        <v>13</v>
      </c>
      <c r="B27" s="23">
        <v>0</v>
      </c>
      <c r="D27" s="17" t="s">
        <v>14</v>
      </c>
      <c r="E27" s="17">
        <v>2</v>
      </c>
      <c r="F27" s="74">
        <f>$K2+$B27</f>
        <v>0</v>
      </c>
      <c r="G27" s="15" t="s">
        <v>15</v>
      </c>
      <c r="H27" s="71">
        <v>15.3</v>
      </c>
      <c r="I27" s="72" t="s">
        <v>64</v>
      </c>
      <c r="J27" s="17" t="s">
        <v>16</v>
      </c>
      <c r="K27" s="1" t="s">
        <v>50</v>
      </c>
      <c r="L27" s="24" t="s">
        <v>51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57" t="str">
        <f>+$H$74</f>
        <v>Palestra: Cecchi - Via Cecchi - TORINO</v>
      </c>
      <c r="AB27" s="51"/>
      <c r="AC27" s="51"/>
      <c r="AD27" s="51"/>
      <c r="AE27" s="51"/>
      <c r="AF27" s="58" t="str">
        <f>+$I$27</f>
        <v>ECOSPORTORINO</v>
      </c>
      <c r="AG27" s="61">
        <f>+$AC$33+$AD$38+$AC$46+$AD$49+$U$53+$T$58+$U$66+$T$69+$AC$43+$U$63</f>
        <v>0</v>
      </c>
      <c r="AH27" s="61">
        <f>+$AE$33+$AE$38+$AE$43+$AE$46+$AE$49+$V$53+$V$58+$V$63+$V$66+$V$69</f>
        <v>1</v>
      </c>
      <c r="AI27" s="61">
        <f>+$AG$33+$AH$38+$AG$46+$AH$49+$Y$53+$X$58+$Y$66+$X$69+$AG$43+$Y$63</f>
        <v>0</v>
      </c>
      <c r="AJ27" s="61">
        <f>+$AH$33+$AG$38+$AH$46+$AG$49+$X$53+$Y$58+$X$66+$Y$69+$AH$43+$X$63</f>
        <v>1</v>
      </c>
      <c r="AK27" s="61">
        <f>+$M$33+$N$38+$M$46+$N$49+$N$53+$M$58+$N$66+$M$69+$M$43+$N$63</f>
        <v>0</v>
      </c>
      <c r="AL27" s="61">
        <f>+$N$33+$M$38+$N$46+$M$49+$M$53+$N$58+$M$66+$N$69+$N$43+$M$63</f>
        <v>3</v>
      </c>
      <c r="AM27" s="60">
        <f>$AK$27/$AL$27</f>
        <v>0</v>
      </c>
      <c r="AN27" s="52"/>
    </row>
    <row r="28" spans="1:40" ht="13.5" customHeight="1">
      <c r="A28" s="15" t="s">
        <v>13</v>
      </c>
      <c r="B28" s="23">
        <v>0</v>
      </c>
      <c r="D28" s="17" t="s">
        <v>14</v>
      </c>
      <c r="E28" s="17">
        <v>3</v>
      </c>
      <c r="F28" s="74">
        <f>$K3+$B28</f>
        <v>0</v>
      </c>
      <c r="G28" s="15" t="s">
        <v>15</v>
      </c>
      <c r="H28" s="71">
        <v>16</v>
      </c>
      <c r="I28" s="72" t="s">
        <v>43</v>
      </c>
      <c r="J28" s="17" t="s">
        <v>16</v>
      </c>
      <c r="K28" s="1" t="s">
        <v>52</v>
      </c>
      <c r="L28" s="24" t="s">
        <v>53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57" t="str">
        <f>+$H$75</f>
        <v>Palestra: Pascal - Via Carducci, 4 - GIAVENO</v>
      </c>
      <c r="AB28" s="51"/>
      <c r="AC28" s="51"/>
      <c r="AD28" s="51"/>
      <c r="AE28" s="51"/>
      <c r="AF28" s="58" t="str">
        <f>+$I$28</f>
        <v>G.S. A.CUATTO</v>
      </c>
      <c r="AG28" s="61">
        <f>+$AC$34+$AD$37+$AC$41+$AD$46+$U$54+$T$57+$U$61+$T$66+$AC$51+$U$71</f>
        <v>0</v>
      </c>
      <c r="AH28" s="61">
        <f>+$AE$34+$AE$37+$AE$41+$AE$46+$AE$51+$V$54+$V$57+$V$61+$V$66+$V$71</f>
        <v>2</v>
      </c>
      <c r="AI28" s="61">
        <f>+$AG$34+$AH$37+$AG$41+$AH$46+$Y$54+$X$57+$Y$61+$X$66+$AG$51+$Y$71</f>
        <v>0</v>
      </c>
      <c r="AJ28" s="61">
        <f>+$AH$34+$AG$37+$AH$41+$AG$46+$X$54+$Y$57+$X$61+$Y$66+$AH$51+$X$71</f>
        <v>2</v>
      </c>
      <c r="AK28" s="61">
        <f>+$M$34+$N$37+$M$41+$N$46+$N$54+$M$57+$N$61+$M$66+$M$51+$N$71</f>
        <v>1</v>
      </c>
      <c r="AL28" s="61">
        <f>+$N$34+$M$37+$N$41+$M$46+$M$54+$N$57+$M$61+$N$66+$N$51+$M$71</f>
        <v>6</v>
      </c>
      <c r="AM28" s="60">
        <f>$AK$28/$AL$28</f>
        <v>0.16666666666666666</v>
      </c>
      <c r="AN28" s="52"/>
    </row>
    <row r="29" spans="1:40" ht="13.5" customHeight="1">
      <c r="A29" s="15" t="s">
        <v>13</v>
      </c>
      <c r="B29" s="23">
        <v>1</v>
      </c>
      <c r="D29" s="17" t="s">
        <v>14</v>
      </c>
      <c r="E29" s="17">
        <v>4</v>
      </c>
      <c r="F29" s="74" t="s">
        <v>58</v>
      </c>
      <c r="G29" s="15" t="s">
        <v>15</v>
      </c>
      <c r="H29" s="71">
        <v>11</v>
      </c>
      <c r="I29" s="72" t="s">
        <v>44</v>
      </c>
      <c r="J29" s="17" t="s">
        <v>16</v>
      </c>
      <c r="K29" s="1" t="s">
        <v>54</v>
      </c>
      <c r="L29" s="24" t="s">
        <v>55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57" t="str">
        <f>+$H$76</f>
        <v>Palestra: Battisti - Via Tagliaferro, 109 - MONCALIERI (Tetti Piatti uscita tangenziale La Loggia)</v>
      </c>
      <c r="AB29" s="51"/>
      <c r="AC29" s="51"/>
      <c r="AD29" s="51"/>
      <c r="AE29" s="51"/>
      <c r="AF29" s="58" t="str">
        <f>+$I$29</f>
        <v>POLISPORTIVA DRAVELLI</v>
      </c>
      <c r="AG29" s="61">
        <f>+$AD$34+$AC$42+$AD$45+$AC$49+$T$54+$U$62+$U$69+$AD$39+$T$59+$T$65</f>
        <v>3</v>
      </c>
      <c r="AH29" s="61">
        <f>+$AE$34+$AE$39+$AE$42+$AE$45+$AE$49+$V$54+$V$59+$V$62+$V$65+$V$69</f>
        <v>1</v>
      </c>
      <c r="AI29" s="61">
        <f>+$AH$34+$AG$42+$AH$45+$AG$49+$X$54+$Y$62+$Y$69+$AH$39+$X$59+$X$65</f>
        <v>1</v>
      </c>
      <c r="AJ29" s="61">
        <f>+$AG$34+$AH$42+$AG$45+$AH$49+$Y$54+$X$62+$X$69+$AG$39+$Y$59+$Y$65</f>
        <v>0</v>
      </c>
      <c r="AK29" s="61">
        <f>+$N$34+$M$42+$N$45+$M$49+$M$54+$N$62+$N$69+$N$39+$M$59+$M$65</f>
        <v>3</v>
      </c>
      <c r="AL29" s="61">
        <f>+$M$34+$N$42+$M$45+$N$49+$N$54+$M$62+$M$69+$M$39+$N$59+$N$65</f>
        <v>0</v>
      </c>
      <c r="AM29" s="60" t="e">
        <f>$AK$29/$AL$29</f>
        <v>#DIV/0!</v>
      </c>
      <c r="AN29" s="52"/>
    </row>
    <row r="30" spans="1:40" ht="13.5" customHeight="1">
      <c r="A30" s="15" t="s">
        <v>13</v>
      </c>
      <c r="B30" s="23">
        <v>5</v>
      </c>
      <c r="D30" s="17" t="s">
        <v>14</v>
      </c>
      <c r="E30" s="17">
        <v>5</v>
      </c>
      <c r="F30" s="74" t="s">
        <v>60</v>
      </c>
      <c r="G30" s="15" t="s">
        <v>15</v>
      </c>
      <c r="H30" s="71">
        <v>18.15</v>
      </c>
      <c r="I30" s="72" t="s">
        <v>45</v>
      </c>
      <c r="J30" s="17" t="s">
        <v>16</v>
      </c>
      <c r="K30" s="1" t="s">
        <v>61</v>
      </c>
      <c r="L30" s="24" t="s">
        <v>62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57" t="str">
        <f>+$H$77</f>
        <v>Palestra: Matilde Serao - Via delle Fornaci, 4 - FORNACI DI BEINASCO</v>
      </c>
      <c r="AB30" s="51"/>
      <c r="AC30" s="51"/>
      <c r="AD30" s="51"/>
      <c r="AE30" s="51"/>
      <c r="AF30" s="58" t="str">
        <f>+$I$30</f>
        <v>LA BUSSOLA</v>
      </c>
      <c r="AG30" s="61">
        <f>+$AD$33+$AC$37+$AD$42+$AC$50+$T$53+$U$57+$T$62+$U$70+$AD$47+$T$67</f>
        <v>6</v>
      </c>
      <c r="AH30" s="61">
        <f>+$AE$33+$AE$37+$AE$42+$AE$47+$AE$50+$V$53+$V$57+$V$62+$V$67+$V$70</f>
        <v>2</v>
      </c>
      <c r="AI30" s="61">
        <f>+$AH$33+$AG$37+$AH$42+$AG$50+$X$53+$Y$57+$X$62+$Y$70+$AH$47+$X$67</f>
        <v>2</v>
      </c>
      <c r="AJ30" s="61">
        <f>+$AG$33+$AH$37+$AG$42+$AH$50+$Y$53+$X$57+$Y$62+$X$70+$AG$47+$Y$67</f>
        <v>0</v>
      </c>
      <c r="AK30" s="61">
        <f>+$N$33+$M$37+$N$42+$M$50+$M$53+$N$57+$M$62+$N$70+$N$47+$M$67</f>
        <v>6</v>
      </c>
      <c r="AL30" s="61">
        <f>+$M$33+$N$37+$M$42+$N$50+$N$53+$M$57+$N$62+$M$70+$M$47+$N$67</f>
        <v>1</v>
      </c>
      <c r="AM30" s="60">
        <f>$AK$30/$AL$30</f>
        <v>6</v>
      </c>
      <c r="AN30" s="52"/>
    </row>
    <row r="31" spans="1:40" ht="13.5" customHeight="1" thickBot="1">
      <c r="A31" s="26" t="s">
        <v>13</v>
      </c>
      <c r="B31" s="23">
        <v>0</v>
      </c>
      <c r="D31" s="17" t="s">
        <v>14</v>
      </c>
      <c r="E31" s="17">
        <v>6</v>
      </c>
      <c r="F31" s="74">
        <f>$K6+$B31</f>
        <v>0</v>
      </c>
      <c r="G31" s="15" t="s">
        <v>15</v>
      </c>
      <c r="H31" s="71">
        <v>0</v>
      </c>
      <c r="I31" s="72" t="s">
        <v>67</v>
      </c>
      <c r="J31" s="17" t="s">
        <v>16</v>
      </c>
      <c r="K31" s="1" t="s">
        <v>39</v>
      </c>
      <c r="L31" s="24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57" t="str">
        <f>+$H$78</f>
        <v>F</v>
      </c>
      <c r="AB31" s="51"/>
      <c r="AC31" s="51"/>
      <c r="AD31" s="51"/>
      <c r="AE31" s="51"/>
      <c r="AF31" s="58" t="str">
        <f>+$I$31</f>
        <v>riposo</v>
      </c>
      <c r="AG31" s="61">
        <f>+$AD$35+$AC$39+$AD$43+$AC$47+$AD$51+$T$55+$U$59+$T$63+$U$67+$T$71</f>
        <v>0</v>
      </c>
      <c r="AH31" s="61">
        <f>+$AE$35+$AE$39+$AE$43+$AE$47+$AE$51+$V$55+$V$59+$V$63+$V$67+$V$71</f>
        <v>0</v>
      </c>
      <c r="AI31" s="62">
        <f>+$AH$35+$AG$39+$AH$43+$AG$47+$AH$51+$X$55+$Y$59+$X$63+$Y$67+$X$71</f>
        <v>0</v>
      </c>
      <c r="AJ31" s="62">
        <f>+$AG$35+$AH$39+$AG$43+$AH$47+$AG$51+$Y$55+$X$59+$Y$63+$X$67+$Y$71</f>
        <v>0</v>
      </c>
      <c r="AK31" s="62">
        <f>+$N$35+$M$39+$N$43+$M$47+$N$51+$M$55+$N$59+$M$63+$N$67+$M$71</f>
        <v>0</v>
      </c>
      <c r="AL31" s="62">
        <f>+$M$35+$N$39+$M$43+$N$47+$M$51+$N$55+$M$59+$N$63+$M$67+$N$71</f>
        <v>0</v>
      </c>
      <c r="AM31" s="63" t="e">
        <f>+$AK$31/$AL$31</f>
        <v>#DIV/0!</v>
      </c>
      <c r="AN31" s="52"/>
    </row>
    <row r="32" spans="1:40" ht="13.5" customHeight="1">
      <c r="A32" s="2"/>
      <c r="B32" s="2"/>
      <c r="E32" s="16"/>
      <c r="G32" s="72" t="s">
        <v>18</v>
      </c>
      <c r="H32" s="73"/>
      <c r="L32" s="24"/>
      <c r="M32" s="98" t="s">
        <v>69</v>
      </c>
      <c r="N32" s="99"/>
      <c r="O32" s="91"/>
      <c r="P32" s="99" t="s">
        <v>70</v>
      </c>
      <c r="Q32" s="99"/>
      <c r="R32" s="99" t="s">
        <v>71</v>
      </c>
      <c r="S32" s="99"/>
      <c r="T32" s="99" t="s">
        <v>72</v>
      </c>
      <c r="U32" s="99"/>
      <c r="V32" s="99" t="s">
        <v>73</v>
      </c>
      <c r="W32" s="99"/>
      <c r="X32" s="101" t="s">
        <v>74</v>
      </c>
      <c r="Y32" s="102"/>
      <c r="Z32" s="33"/>
      <c r="AA32" s="57"/>
      <c r="AB32" s="51"/>
      <c r="AC32" s="39" t="s">
        <v>33</v>
      </c>
      <c r="AD32" s="40" t="s">
        <v>33</v>
      </c>
      <c r="AE32" s="40" t="s">
        <v>34</v>
      </c>
      <c r="AF32" s="41"/>
      <c r="AG32" s="41" t="s">
        <v>35</v>
      </c>
      <c r="AH32" s="42" t="s">
        <v>36</v>
      </c>
      <c r="AI32" s="52"/>
      <c r="AJ32" s="52"/>
      <c r="AK32" s="52"/>
      <c r="AL32" s="52"/>
      <c r="AM32" s="52"/>
      <c r="AN32" s="52"/>
    </row>
    <row r="33" spans="1:40" ht="13.5" customHeight="1">
      <c r="A33" s="28">
        <v>0</v>
      </c>
      <c r="B33" s="2"/>
      <c r="C33" s="15" t="str">
        <f>+$F$1</f>
        <v>CIU13FA</v>
      </c>
      <c r="D33" s="16">
        <v>101</v>
      </c>
      <c r="E33" s="74">
        <f>+F33</f>
        <v>40649</v>
      </c>
      <c r="F33" s="75">
        <f>$K$1+$B$27+$A$33</f>
        <v>40649</v>
      </c>
      <c r="G33" s="15" t="s">
        <v>15</v>
      </c>
      <c r="H33" s="73">
        <f>+$H$27</f>
        <v>15.3</v>
      </c>
      <c r="I33" s="1" t="str">
        <f>$I$27</f>
        <v>ECOSPORTORINO</v>
      </c>
      <c r="J33" s="17" t="s">
        <v>16</v>
      </c>
      <c r="K33" s="1" t="str">
        <f>+$I$30</f>
        <v>LA BUSSOLA</v>
      </c>
      <c r="L33" s="24"/>
      <c r="M33" s="92">
        <v>0</v>
      </c>
      <c r="N33" s="34">
        <v>3</v>
      </c>
      <c r="O33" s="38"/>
      <c r="P33" s="34">
        <v>22</v>
      </c>
      <c r="Q33" s="34">
        <v>25</v>
      </c>
      <c r="R33" s="34">
        <v>15</v>
      </c>
      <c r="S33" s="34">
        <v>25</v>
      </c>
      <c r="T33" s="34">
        <v>14</v>
      </c>
      <c r="U33" s="34">
        <v>25</v>
      </c>
      <c r="V33" s="34"/>
      <c r="W33" s="34"/>
      <c r="X33" s="34"/>
      <c r="Y33" s="93"/>
      <c r="Z33" s="35"/>
      <c r="AA33" s="57" t="str">
        <f>$AA$27</f>
        <v>Palestra: Cecchi - Via Cecchi - TORINO</v>
      </c>
      <c r="AB33" s="51"/>
      <c r="AC33" s="43">
        <f>IF($N$33=2,2,IF($M$33=3,3,IF($M$33=2,1,0)))</f>
        <v>0</v>
      </c>
      <c r="AD33" s="44">
        <f>IF($M$33=2,2,IF($N$33=3,3,IF($N$33=2,1,0)))</f>
        <v>3</v>
      </c>
      <c r="AE33" s="44">
        <f>IF($M$33+$N$33&gt;0,1,0)</f>
        <v>1</v>
      </c>
      <c r="AF33" s="45"/>
      <c r="AG33" s="45">
        <f>IF($AC$33&lt;2,0,1)</f>
        <v>0</v>
      </c>
      <c r="AH33" s="46">
        <f>IF($AD$33&lt;2,0,1)</f>
        <v>1</v>
      </c>
      <c r="AI33" s="52"/>
      <c r="AJ33" s="52"/>
      <c r="AK33" s="52"/>
      <c r="AL33" s="52"/>
      <c r="AM33" s="52"/>
      <c r="AN33" s="52"/>
    </row>
    <row r="34" spans="1:40" ht="13.5" customHeight="1">
      <c r="A34" s="29"/>
      <c r="B34" s="2"/>
      <c r="C34" s="15" t="str">
        <f>+$F$1</f>
        <v>CIU13FA</v>
      </c>
      <c r="D34" s="16">
        <v>102</v>
      </c>
      <c r="E34" s="85">
        <f>+F34</f>
        <v>40664</v>
      </c>
      <c r="F34" s="86">
        <v>40664</v>
      </c>
      <c r="G34" s="87" t="s">
        <v>15</v>
      </c>
      <c r="H34" s="88">
        <v>11</v>
      </c>
      <c r="I34" s="1" t="str">
        <f>+$I$28</f>
        <v>G.S. A.CUATTO</v>
      </c>
      <c r="J34" s="17" t="s">
        <v>16</v>
      </c>
      <c r="K34" s="1" t="str">
        <f>+$I$29</f>
        <v>POLISPORTIVA DRAVELLI</v>
      </c>
      <c r="L34" s="24"/>
      <c r="M34" s="92">
        <v>0</v>
      </c>
      <c r="N34" s="34">
        <v>3</v>
      </c>
      <c r="O34" s="38"/>
      <c r="P34" s="34">
        <v>14</v>
      </c>
      <c r="Q34" s="34">
        <v>25</v>
      </c>
      <c r="R34" s="34">
        <v>9</v>
      </c>
      <c r="S34" s="34">
        <v>25</v>
      </c>
      <c r="T34" s="34">
        <v>19</v>
      </c>
      <c r="U34" s="34">
        <v>25</v>
      </c>
      <c r="V34" s="34"/>
      <c r="W34" s="34"/>
      <c r="X34" s="34"/>
      <c r="Y34" s="93"/>
      <c r="Z34" s="35"/>
      <c r="AA34" s="57" t="str">
        <f>+$AA$28</f>
        <v>Palestra: Pascal - Via Carducci, 4 - GIAVENO</v>
      </c>
      <c r="AB34" s="51"/>
      <c r="AC34" s="43">
        <f>IF($N$34=2,2,IF($M$34=3,3,IF($M$34=2,1,0)))</f>
        <v>0</v>
      </c>
      <c r="AD34" s="44">
        <f>IF($M$34=2,2,IF($N$34=3,3,IF($N$34=2,1,0)))</f>
        <v>3</v>
      </c>
      <c r="AE34" s="44">
        <f>IF($M$34+$N$34&gt;0,1,0)</f>
        <v>1</v>
      </c>
      <c r="AF34" s="45"/>
      <c r="AG34" s="45">
        <f>IF($AC$34&lt;2,0,1)</f>
        <v>0</v>
      </c>
      <c r="AH34" s="46">
        <f>IF($AD$34&lt;2,0,1)</f>
        <v>1</v>
      </c>
      <c r="AI34" s="52"/>
      <c r="AJ34" s="52"/>
      <c r="AK34" s="52"/>
      <c r="AL34" s="52"/>
      <c r="AM34" s="52"/>
      <c r="AN34" s="52"/>
    </row>
    <row r="35" spans="1:40" ht="13.5" customHeight="1" thickBot="1">
      <c r="A35" s="30"/>
      <c r="B35" s="2"/>
      <c r="C35" s="15" t="str">
        <f>+$F$1</f>
        <v>CIU13FA</v>
      </c>
      <c r="D35" s="76">
        <v>103</v>
      </c>
      <c r="E35" s="74"/>
      <c r="F35" s="75"/>
      <c r="G35" s="15" t="s">
        <v>15</v>
      </c>
      <c r="H35" s="73"/>
      <c r="I35" s="1" t="str">
        <f>+$I$26</f>
        <v>SPORTINCONTRO</v>
      </c>
      <c r="J35" s="1" t="s">
        <v>16</v>
      </c>
      <c r="K35" s="1" t="str">
        <f>+$I$31</f>
        <v>riposo</v>
      </c>
      <c r="L35" s="24"/>
      <c r="M35" s="94"/>
      <c r="N35" s="95"/>
      <c r="O35" s="96"/>
      <c r="P35" s="95"/>
      <c r="Q35" s="95"/>
      <c r="R35" s="95"/>
      <c r="S35" s="95"/>
      <c r="T35" s="95"/>
      <c r="U35" s="95"/>
      <c r="V35" s="95"/>
      <c r="W35" s="95"/>
      <c r="X35" s="95"/>
      <c r="Y35" s="97"/>
      <c r="Z35" s="35"/>
      <c r="AA35" s="57" t="str">
        <f>+$AA$26</f>
        <v>Palestra : Re Umberto - Via Ventimiglia ang. Caduti sul Lavoro</v>
      </c>
      <c r="AB35" s="51"/>
      <c r="AC35" s="43">
        <f>IF($N$35=2,2,IF($M$35=3,3,IF($M$35=2,1,0)))</f>
        <v>0</v>
      </c>
      <c r="AD35" s="44">
        <f>IF($M$35=2,2,IF($N$35=3,3,IF($N$35=2,1,0)))</f>
        <v>0</v>
      </c>
      <c r="AE35" s="44">
        <f>IF($M$35+$N$35&gt;0,1,0)</f>
        <v>0</v>
      </c>
      <c r="AF35" s="45"/>
      <c r="AG35" s="45">
        <f>IF($AC$35&lt;2,0,1)</f>
        <v>0</v>
      </c>
      <c r="AH35" s="46">
        <f>IF($AD$35&lt;2,0,1)</f>
        <v>0</v>
      </c>
      <c r="AI35" s="52"/>
      <c r="AJ35" s="52"/>
      <c r="AK35" s="52"/>
      <c r="AL35" s="52"/>
      <c r="AM35" s="52"/>
      <c r="AN35" s="52"/>
    </row>
    <row r="36" spans="1:40" ht="13.5" customHeight="1">
      <c r="A36" s="2"/>
      <c r="B36" s="2"/>
      <c r="D36" s="16"/>
      <c r="E36" s="16"/>
      <c r="F36" s="75"/>
      <c r="G36" s="72" t="s">
        <v>19</v>
      </c>
      <c r="H36" s="73"/>
      <c r="I36" s="77"/>
      <c r="L36" s="24"/>
      <c r="M36" s="98" t="s">
        <v>69</v>
      </c>
      <c r="N36" s="99"/>
      <c r="O36" s="91"/>
      <c r="P36" s="99" t="s">
        <v>70</v>
      </c>
      <c r="Q36" s="99"/>
      <c r="R36" s="99" t="s">
        <v>71</v>
      </c>
      <c r="S36" s="99"/>
      <c r="T36" s="99" t="s">
        <v>72</v>
      </c>
      <c r="U36" s="99"/>
      <c r="V36" s="99" t="s">
        <v>73</v>
      </c>
      <c r="W36" s="99"/>
      <c r="X36" s="101" t="s">
        <v>74</v>
      </c>
      <c r="Y36" s="102"/>
      <c r="Z36" s="35"/>
      <c r="AA36" s="64"/>
      <c r="AB36" s="51"/>
      <c r="AC36" s="43"/>
      <c r="AD36" s="44"/>
      <c r="AE36" s="44"/>
      <c r="AF36" s="45"/>
      <c r="AG36" s="45"/>
      <c r="AH36" s="46"/>
      <c r="AI36" s="52"/>
      <c r="AJ36" s="52"/>
      <c r="AK36" s="52"/>
      <c r="AL36" s="52"/>
      <c r="AM36" s="52"/>
      <c r="AN36" s="52"/>
    </row>
    <row r="37" spans="1:40" ht="13.5" customHeight="1">
      <c r="A37" s="28">
        <v>14</v>
      </c>
      <c r="B37" s="2"/>
      <c r="C37" s="15" t="str">
        <f>+$F$1</f>
        <v>CIU13FA</v>
      </c>
      <c r="D37" s="76">
        <v>104</v>
      </c>
      <c r="E37" s="74">
        <f>+F37</f>
        <v>40668</v>
      </c>
      <c r="F37" s="75">
        <f>$K$1+$B$30+$A$37</f>
        <v>40668</v>
      </c>
      <c r="G37" s="15" t="s">
        <v>15</v>
      </c>
      <c r="H37" s="73">
        <f>+$H$30</f>
        <v>18.15</v>
      </c>
      <c r="I37" s="1" t="str">
        <f>+$I$30</f>
        <v>LA BUSSOLA</v>
      </c>
      <c r="J37" s="17" t="s">
        <v>16</v>
      </c>
      <c r="K37" s="1" t="str">
        <f>+$I$28</f>
        <v>G.S. A.CUATTO</v>
      </c>
      <c r="L37" s="24"/>
      <c r="M37" s="92">
        <v>3</v>
      </c>
      <c r="N37" s="34">
        <v>1</v>
      </c>
      <c r="O37" s="38"/>
      <c r="P37" s="34">
        <v>25</v>
      </c>
      <c r="Q37" s="34">
        <v>19</v>
      </c>
      <c r="R37" s="34">
        <v>25</v>
      </c>
      <c r="S37" s="34">
        <v>23</v>
      </c>
      <c r="T37" s="34">
        <v>14</v>
      </c>
      <c r="U37" s="34">
        <v>25</v>
      </c>
      <c r="V37" s="34">
        <v>25</v>
      </c>
      <c r="W37" s="34">
        <v>19</v>
      </c>
      <c r="X37" s="34"/>
      <c r="Y37" s="93"/>
      <c r="Z37" s="35"/>
      <c r="AA37" s="57" t="str">
        <f>+$AA$30</f>
        <v>Palestra: Matilde Serao - Via delle Fornaci, 4 - FORNACI DI BEINASCO</v>
      </c>
      <c r="AB37" s="51"/>
      <c r="AC37" s="43">
        <f>IF($N$37=2,2,IF($M$37=3,3,IF($M$37=2,1,0)))</f>
        <v>3</v>
      </c>
      <c r="AD37" s="44">
        <f>IF($M$37=2,2,IF($N$37=3,3,IF($N$37=2,1,0)))</f>
        <v>0</v>
      </c>
      <c r="AE37" s="44">
        <f>IF($M$37+$N$37&gt;0,1,0)</f>
        <v>1</v>
      </c>
      <c r="AF37" s="45"/>
      <c r="AG37" s="45">
        <f>IF($AC$37&lt;2,0,1)</f>
        <v>1</v>
      </c>
      <c r="AH37" s="46">
        <f>IF($AD$37&lt;2,0,1)</f>
        <v>0</v>
      </c>
      <c r="AI37" s="52"/>
      <c r="AJ37" s="52"/>
      <c r="AK37" s="52"/>
      <c r="AL37" s="52"/>
      <c r="AM37" s="52"/>
      <c r="AN37" s="52"/>
    </row>
    <row r="38" spans="1:40" ht="13.5" customHeight="1">
      <c r="A38" s="29"/>
      <c r="B38" s="2"/>
      <c r="C38" s="15" t="str">
        <f>+$F$1</f>
        <v>CIU13FA</v>
      </c>
      <c r="D38" s="76">
        <v>105</v>
      </c>
      <c r="E38" s="85">
        <f>+F38</f>
        <v>40673</v>
      </c>
      <c r="F38" s="86">
        <v>40673</v>
      </c>
      <c r="G38" s="87" t="s">
        <v>15</v>
      </c>
      <c r="H38" s="88">
        <f>+$H$26</f>
        <v>18.3</v>
      </c>
      <c r="I38" s="1" t="str">
        <f>+$I$26</f>
        <v>SPORTINCONTRO</v>
      </c>
      <c r="J38" s="17" t="s">
        <v>16</v>
      </c>
      <c r="K38" s="1" t="str">
        <f>+$I$27</f>
        <v>ECOSPORTORINO</v>
      </c>
      <c r="L38" s="24"/>
      <c r="M38" s="92"/>
      <c r="N38" s="34"/>
      <c r="O38" s="38"/>
      <c r="P38" s="34"/>
      <c r="Q38" s="34"/>
      <c r="R38" s="34"/>
      <c r="S38" s="34"/>
      <c r="T38" s="34"/>
      <c r="U38" s="34"/>
      <c r="V38" s="34"/>
      <c r="W38" s="34"/>
      <c r="X38" s="34"/>
      <c r="Y38" s="93"/>
      <c r="Z38" s="35"/>
      <c r="AA38" s="57" t="str">
        <f>+$AA$26</f>
        <v>Palestra : Re Umberto - Via Ventimiglia ang. Caduti sul Lavoro</v>
      </c>
      <c r="AB38" s="51"/>
      <c r="AC38" s="43">
        <f>IF($N$38=2,2,IF($M$38=3,3,IF($M$38=2,1,0)))</f>
        <v>0</v>
      </c>
      <c r="AD38" s="44">
        <f>IF($M$38=2,2,IF($N$38=3,3,IF($N$38=2,1,0)))</f>
        <v>0</v>
      </c>
      <c r="AE38" s="44">
        <f>IF($M$38+$N$38&gt;0,1,0)</f>
        <v>0</v>
      </c>
      <c r="AF38" s="45"/>
      <c r="AG38" s="45">
        <f>IF($AC$38&lt;2,0,1)</f>
        <v>0</v>
      </c>
      <c r="AH38" s="46">
        <f>IF($AD$38&lt;2,0,1)</f>
        <v>0</v>
      </c>
      <c r="AI38" s="52"/>
      <c r="AJ38" s="52"/>
      <c r="AK38" s="52"/>
      <c r="AL38" s="52"/>
      <c r="AM38" s="52"/>
      <c r="AN38" s="52"/>
    </row>
    <row r="39" spans="1:40" ht="13.5" customHeight="1" thickBot="1">
      <c r="A39" s="30"/>
      <c r="B39" s="2"/>
      <c r="C39" s="15" t="str">
        <f>+$F$1</f>
        <v>CIU13FA</v>
      </c>
      <c r="D39" s="76">
        <v>106</v>
      </c>
      <c r="E39" s="74">
        <f>+F39</f>
        <v>40663</v>
      </c>
      <c r="F39" s="75">
        <f>+$K$1+$B$31+$A$37</f>
        <v>40663</v>
      </c>
      <c r="G39" s="15" t="s">
        <v>15</v>
      </c>
      <c r="H39" s="73">
        <f>+$H$31</f>
        <v>0</v>
      </c>
      <c r="I39" s="1" t="str">
        <f>+$I$31</f>
        <v>riposo</v>
      </c>
      <c r="J39" s="1" t="s">
        <v>16</v>
      </c>
      <c r="K39" s="1" t="str">
        <f>+$I$29</f>
        <v>POLISPORTIVA DRAVELLI</v>
      </c>
      <c r="L39" s="24"/>
      <c r="M39" s="94"/>
      <c r="N39" s="95"/>
      <c r="O39" s="96"/>
      <c r="P39" s="95"/>
      <c r="Q39" s="95"/>
      <c r="R39" s="95"/>
      <c r="S39" s="95"/>
      <c r="T39" s="95"/>
      <c r="U39" s="95"/>
      <c r="V39" s="95"/>
      <c r="W39" s="95"/>
      <c r="X39" s="95"/>
      <c r="Y39" s="97"/>
      <c r="Z39" s="35"/>
      <c r="AA39" s="57" t="str">
        <f>+$AA$31</f>
        <v>F</v>
      </c>
      <c r="AB39" s="51"/>
      <c r="AC39" s="43">
        <f>IF($N$39=2,2,IF($M$39=3,3,IF($M$39=2,1,0)))</f>
        <v>0</v>
      </c>
      <c r="AD39" s="44">
        <f>IF($M$39=2,2,IF($N$39=3,3,IF($N$39=2,1,0)))</f>
        <v>0</v>
      </c>
      <c r="AE39" s="44">
        <f>IF($M$39+$N$39&gt;0,1,0)</f>
        <v>0</v>
      </c>
      <c r="AF39" s="45"/>
      <c r="AG39" s="45">
        <f>IF($AC$39&lt;2,0,1)</f>
        <v>0</v>
      </c>
      <c r="AH39" s="46">
        <f>IF($AD$39&lt;2,0,1)</f>
        <v>0</v>
      </c>
      <c r="AI39" s="52"/>
      <c r="AJ39" s="52"/>
      <c r="AK39" s="52"/>
      <c r="AL39" s="52"/>
      <c r="AM39" s="52"/>
      <c r="AN39" s="52"/>
    </row>
    <row r="40" spans="1:40" ht="13.5" customHeight="1">
      <c r="A40" s="12"/>
      <c r="B40" s="2"/>
      <c r="D40" s="16"/>
      <c r="E40" s="16"/>
      <c r="F40" s="75"/>
      <c r="G40" s="72" t="s">
        <v>20</v>
      </c>
      <c r="H40" s="73"/>
      <c r="I40" s="77"/>
      <c r="L40" s="24"/>
      <c r="M40" s="98" t="s">
        <v>69</v>
      </c>
      <c r="N40" s="99"/>
      <c r="O40" s="91"/>
      <c r="P40" s="99" t="s">
        <v>70</v>
      </c>
      <c r="Q40" s="99"/>
      <c r="R40" s="99" t="s">
        <v>71</v>
      </c>
      <c r="S40" s="99"/>
      <c r="T40" s="99" t="s">
        <v>72</v>
      </c>
      <c r="U40" s="99"/>
      <c r="V40" s="99" t="s">
        <v>73</v>
      </c>
      <c r="W40" s="99"/>
      <c r="X40" s="101" t="s">
        <v>74</v>
      </c>
      <c r="Y40" s="102"/>
      <c r="Z40" s="35"/>
      <c r="AA40" s="64"/>
      <c r="AB40" s="51"/>
      <c r="AC40" s="43"/>
      <c r="AD40" s="44"/>
      <c r="AE40" s="44"/>
      <c r="AF40" s="45"/>
      <c r="AG40" s="45"/>
      <c r="AH40" s="46"/>
      <c r="AI40" s="52"/>
      <c r="AJ40" s="52"/>
      <c r="AK40" s="52"/>
      <c r="AL40" s="52"/>
      <c r="AM40" s="52"/>
      <c r="AN40" s="52"/>
    </row>
    <row r="41" spans="1:40" ht="13.5" customHeight="1">
      <c r="A41" s="28">
        <f>+$A$37+7</f>
        <v>21</v>
      </c>
      <c r="B41" s="2"/>
      <c r="C41" s="15" t="str">
        <f>+$F$1</f>
        <v>CIU13FA</v>
      </c>
      <c r="D41" s="76">
        <v>107</v>
      </c>
      <c r="E41" s="85">
        <f>+F41</f>
        <v>40684</v>
      </c>
      <c r="F41" s="86">
        <v>40684</v>
      </c>
      <c r="G41" s="87" t="s">
        <v>15</v>
      </c>
      <c r="H41" s="88">
        <f>+$H$28</f>
        <v>16</v>
      </c>
      <c r="I41" s="1" t="str">
        <f>+$I$28</f>
        <v>G.S. A.CUATTO</v>
      </c>
      <c r="J41" s="17" t="s">
        <v>16</v>
      </c>
      <c r="K41" s="1" t="str">
        <f>+$I$26</f>
        <v>SPORTINCONTRO</v>
      </c>
      <c r="L41" s="24"/>
      <c r="M41" s="92"/>
      <c r="N41" s="34"/>
      <c r="O41" s="38"/>
      <c r="P41" s="34"/>
      <c r="Q41" s="34"/>
      <c r="R41" s="34"/>
      <c r="S41" s="34"/>
      <c r="T41" s="34"/>
      <c r="U41" s="34"/>
      <c r="V41" s="34"/>
      <c r="W41" s="34"/>
      <c r="X41" s="34"/>
      <c r="Y41" s="93"/>
      <c r="Z41" s="35"/>
      <c r="AA41" s="57" t="str">
        <f>+$AA$28</f>
        <v>Palestra: Pascal - Via Carducci, 4 - GIAVENO</v>
      </c>
      <c r="AB41" s="51"/>
      <c r="AC41" s="43">
        <f>IF($N$41=2,2,IF($M$41=3,3,IF($M$41=2,1,0)))</f>
        <v>0</v>
      </c>
      <c r="AD41" s="44">
        <f>IF($M$41=2,2,IF($N$41=3,3,IF($N$41=2,1,0)))</f>
        <v>0</v>
      </c>
      <c r="AE41" s="44">
        <f>IF($M$41+$N$41&gt;0,1,0)</f>
        <v>0</v>
      </c>
      <c r="AF41" s="45"/>
      <c r="AG41" s="45">
        <f>IF($AC$41&lt;2,0,1)</f>
        <v>0</v>
      </c>
      <c r="AH41" s="46">
        <f>IF($AD$41&lt;2,0,1)</f>
        <v>0</v>
      </c>
      <c r="AI41" s="52"/>
      <c r="AJ41" s="52"/>
      <c r="AK41" s="52"/>
      <c r="AL41" s="52"/>
      <c r="AM41" s="52"/>
      <c r="AN41" s="52"/>
    </row>
    <row r="42" spans="1:40" ht="13.5" customHeight="1">
      <c r="A42" s="29"/>
      <c r="B42" s="2"/>
      <c r="C42" s="15" t="str">
        <f>+$F$1</f>
        <v>CIU13FA</v>
      </c>
      <c r="D42" s="76">
        <v>108</v>
      </c>
      <c r="E42" s="74">
        <f>+F42</f>
        <v>40671</v>
      </c>
      <c r="F42" s="75">
        <f>$K$1+$B$29+$A$41</f>
        <v>40671</v>
      </c>
      <c r="G42" s="15" t="s">
        <v>15</v>
      </c>
      <c r="H42" s="73">
        <f>+$H$29</f>
        <v>11</v>
      </c>
      <c r="I42" s="1" t="str">
        <f>+$I$29</f>
        <v>POLISPORTIVA DRAVELLI</v>
      </c>
      <c r="J42" s="17" t="s">
        <v>16</v>
      </c>
      <c r="K42" s="1" t="str">
        <f>+$I$30</f>
        <v>LA BUSSOLA</v>
      </c>
      <c r="L42" s="1" t="s">
        <v>75</v>
      </c>
      <c r="M42" s="92"/>
      <c r="N42" s="34"/>
      <c r="O42" s="38"/>
      <c r="P42" s="34"/>
      <c r="Q42" s="34"/>
      <c r="R42" s="34"/>
      <c r="S42" s="34"/>
      <c r="T42" s="34"/>
      <c r="U42" s="34"/>
      <c r="V42" s="34"/>
      <c r="W42" s="34"/>
      <c r="X42" s="34"/>
      <c r="Y42" s="93"/>
      <c r="Z42" s="35"/>
      <c r="AA42" s="57" t="str">
        <f>+$AA$29</f>
        <v>Palestra: Battisti - Via Tagliaferro, 109 - MONCALIERI (Tetti Piatti uscita tangenziale La Loggia)</v>
      </c>
      <c r="AB42" s="51"/>
      <c r="AC42" s="43">
        <f>IF($N$42=2,2,IF($M$42=3,3,IF($M$42=2,1,0)))</f>
        <v>0</v>
      </c>
      <c r="AD42" s="44">
        <f>IF($M$42=2,2,IF($N$42=3,3,IF($N$42=2,1,0)))</f>
        <v>0</v>
      </c>
      <c r="AE42" s="44">
        <f>IF($M$42+$N$42&gt;0,1,0)</f>
        <v>0</v>
      </c>
      <c r="AF42" s="45"/>
      <c r="AG42" s="45">
        <f>IF($AC$42&lt;2,0,1)</f>
        <v>0</v>
      </c>
      <c r="AH42" s="46">
        <f>IF($AD$42&lt;2,0,1)</f>
        <v>0</v>
      </c>
      <c r="AI42" s="52"/>
      <c r="AJ42" s="52"/>
      <c r="AK42" s="52"/>
      <c r="AL42" s="52"/>
      <c r="AM42" s="52"/>
      <c r="AN42" s="52"/>
    </row>
    <row r="43" spans="1:40" ht="13.5" customHeight="1" thickBot="1">
      <c r="A43" s="30"/>
      <c r="B43" s="2"/>
      <c r="C43" s="15" t="str">
        <f>+$F$1</f>
        <v>CIU13FA</v>
      </c>
      <c r="D43" s="76">
        <v>109</v>
      </c>
      <c r="E43" s="74">
        <f>+F43</f>
        <v>40670</v>
      </c>
      <c r="F43" s="75">
        <f>+$K$1+$B$27+$A$41</f>
        <v>40670</v>
      </c>
      <c r="G43" s="15" t="s">
        <v>15</v>
      </c>
      <c r="H43" s="73">
        <f>+$H$27</f>
        <v>15.3</v>
      </c>
      <c r="I43" s="1" t="str">
        <f>+$I$27</f>
        <v>ECOSPORTORINO</v>
      </c>
      <c r="J43" s="1" t="s">
        <v>16</v>
      </c>
      <c r="K43" s="1" t="str">
        <f>+$I$31</f>
        <v>riposo</v>
      </c>
      <c r="L43" s="24"/>
      <c r="M43" s="94"/>
      <c r="N43" s="95"/>
      <c r="O43" s="96"/>
      <c r="P43" s="95"/>
      <c r="Q43" s="95"/>
      <c r="R43" s="95"/>
      <c r="S43" s="95"/>
      <c r="T43" s="95"/>
      <c r="U43" s="95"/>
      <c r="V43" s="95"/>
      <c r="W43" s="95"/>
      <c r="X43" s="95"/>
      <c r="Y43" s="97"/>
      <c r="Z43" s="35"/>
      <c r="AA43" s="57" t="str">
        <f>+$AA$27</f>
        <v>Palestra: Cecchi - Via Cecchi - TORINO</v>
      </c>
      <c r="AB43" s="51"/>
      <c r="AC43" s="43">
        <f>IF($N$43=2,2,IF($M$43=3,3,IF($M$43=2,1,0)))</f>
        <v>0</v>
      </c>
      <c r="AD43" s="44">
        <f>IF($M$43=2,2,IF($N$43=3,3,IF($N$43=2,1,0)))</f>
        <v>0</v>
      </c>
      <c r="AE43" s="44">
        <f>IF($M$43+$N$43&gt;0,1,0)</f>
        <v>0</v>
      </c>
      <c r="AF43" s="45"/>
      <c r="AG43" s="45">
        <f>IF($AC$43&lt;2,0,1)</f>
        <v>0</v>
      </c>
      <c r="AH43" s="46">
        <f>IF($AD$43&lt;2,0,1)</f>
        <v>0</v>
      </c>
      <c r="AI43" s="52"/>
      <c r="AJ43" s="52"/>
      <c r="AK43" s="52"/>
      <c r="AL43" s="52"/>
      <c r="AM43" s="52"/>
      <c r="AN43" s="52"/>
    </row>
    <row r="44" spans="1:40" ht="13.5" customHeight="1">
      <c r="A44" s="12"/>
      <c r="B44" s="2"/>
      <c r="D44" s="16"/>
      <c r="E44" s="16"/>
      <c r="F44" s="75"/>
      <c r="G44" s="72" t="s">
        <v>21</v>
      </c>
      <c r="H44" s="73"/>
      <c r="K44" s="14"/>
      <c r="L44" s="24"/>
      <c r="M44" s="98" t="s">
        <v>69</v>
      </c>
      <c r="N44" s="99"/>
      <c r="O44" s="91"/>
      <c r="P44" s="99" t="s">
        <v>70</v>
      </c>
      <c r="Q44" s="99"/>
      <c r="R44" s="99" t="s">
        <v>71</v>
      </c>
      <c r="S44" s="99"/>
      <c r="T44" s="99" t="s">
        <v>72</v>
      </c>
      <c r="U44" s="99"/>
      <c r="V44" s="99" t="s">
        <v>73</v>
      </c>
      <c r="W44" s="99"/>
      <c r="X44" s="101" t="s">
        <v>74</v>
      </c>
      <c r="Y44" s="102"/>
      <c r="Z44" s="35"/>
      <c r="AA44" s="57"/>
      <c r="AB44" s="51"/>
      <c r="AC44" s="43"/>
      <c r="AD44" s="44"/>
      <c r="AE44" s="44"/>
      <c r="AF44" s="45"/>
      <c r="AG44" s="45"/>
      <c r="AH44" s="46"/>
      <c r="AI44" s="52"/>
      <c r="AJ44" s="52"/>
      <c r="AK44" s="52"/>
      <c r="AL44" s="52"/>
      <c r="AM44" s="52"/>
      <c r="AN44" s="52"/>
    </row>
    <row r="45" spans="1:40" ht="13.5" customHeight="1">
      <c r="A45" s="28">
        <f>+$A$41+7</f>
        <v>28</v>
      </c>
      <c r="B45" s="2"/>
      <c r="C45" s="15" t="str">
        <f>+$F$1</f>
        <v>CIU13FA</v>
      </c>
      <c r="D45" s="76">
        <v>110</v>
      </c>
      <c r="E45" s="85">
        <f>+F45</f>
        <v>40680</v>
      </c>
      <c r="F45" s="86">
        <f>$K$1+$B$26+$A$45</f>
        <v>40680</v>
      </c>
      <c r="G45" s="87" t="s">
        <v>15</v>
      </c>
      <c r="H45" s="88">
        <v>18</v>
      </c>
      <c r="I45" s="84" t="str">
        <f>+$I$26</f>
        <v>SPORTINCONTRO</v>
      </c>
      <c r="J45" s="89" t="s">
        <v>16</v>
      </c>
      <c r="K45" s="84" t="str">
        <f>+$I$29</f>
        <v>POLISPORTIVA DRAVELLI</v>
      </c>
      <c r="L45" s="90" t="s">
        <v>68</v>
      </c>
      <c r="M45" s="92"/>
      <c r="N45" s="34"/>
      <c r="O45" s="38"/>
      <c r="P45" s="34"/>
      <c r="Q45" s="34"/>
      <c r="R45" s="34"/>
      <c r="S45" s="34"/>
      <c r="T45" s="34"/>
      <c r="U45" s="34"/>
      <c r="V45" s="34"/>
      <c r="W45" s="34"/>
      <c r="X45" s="34"/>
      <c r="Y45" s="93"/>
      <c r="Z45" s="35"/>
      <c r="AA45" s="57" t="str">
        <f>+$AA$26</f>
        <v>Palestra : Re Umberto - Via Ventimiglia ang. Caduti sul Lavoro</v>
      </c>
      <c r="AB45" s="51"/>
      <c r="AC45" s="43">
        <f>IF($N$45=2,2,IF($M$45=3,3,IF($M$45=2,1,0)))</f>
        <v>0</v>
      </c>
      <c r="AD45" s="44">
        <f>IF($M$45=2,2,IF($N$45=3,3,IF($N$45=2,1,0)))</f>
        <v>0</v>
      </c>
      <c r="AE45" s="44">
        <f>IF($M$45+$N$45&gt;0,1,0)</f>
        <v>0</v>
      </c>
      <c r="AF45" s="45"/>
      <c r="AG45" s="45">
        <f>IF($AC$45&lt;2,0,1)</f>
        <v>0</v>
      </c>
      <c r="AH45" s="46">
        <f>IF($AD$45&lt;2,0,1)</f>
        <v>0</v>
      </c>
      <c r="AI45" s="52"/>
      <c r="AJ45" s="52"/>
      <c r="AK45" s="52"/>
      <c r="AL45" s="52"/>
      <c r="AM45" s="52"/>
      <c r="AN45" s="52"/>
    </row>
    <row r="46" spans="1:40" ht="13.5" customHeight="1">
      <c r="A46" s="29"/>
      <c r="B46" s="2"/>
      <c r="C46" s="15" t="str">
        <f>+$F$1</f>
        <v>CIU13FA</v>
      </c>
      <c r="D46" s="76">
        <v>111</v>
      </c>
      <c r="E46" s="74">
        <f>+F46</f>
        <v>40677</v>
      </c>
      <c r="F46" s="75">
        <f>$K$1+$B$27+$A$45</f>
        <v>40677</v>
      </c>
      <c r="G46" s="15" t="s">
        <v>15</v>
      </c>
      <c r="H46" s="73">
        <f>+$H$27</f>
        <v>15.3</v>
      </c>
      <c r="I46" s="1" t="str">
        <f>+$I$27</f>
        <v>ECOSPORTORINO</v>
      </c>
      <c r="J46" s="17" t="s">
        <v>16</v>
      </c>
      <c r="K46" s="14" t="str">
        <f>+$I$28</f>
        <v>G.S. A.CUATTO</v>
      </c>
      <c r="L46" s="24"/>
      <c r="M46" s="92"/>
      <c r="N46" s="34"/>
      <c r="O46" s="38"/>
      <c r="P46" s="34"/>
      <c r="Q46" s="34"/>
      <c r="R46" s="34"/>
      <c r="S46" s="34"/>
      <c r="T46" s="34"/>
      <c r="U46" s="34"/>
      <c r="V46" s="34"/>
      <c r="W46" s="34"/>
      <c r="X46" s="34"/>
      <c r="Y46" s="93"/>
      <c r="Z46" s="35"/>
      <c r="AA46" s="57" t="str">
        <f>+$AA$27</f>
        <v>Palestra: Cecchi - Via Cecchi - TORINO</v>
      </c>
      <c r="AB46" s="51"/>
      <c r="AC46" s="43">
        <f>IF($N$46=2,2,IF($M$46=3,3,IF($M$46=2,1,0)))</f>
        <v>0</v>
      </c>
      <c r="AD46" s="44">
        <f>IF($M$46=2,2,IF($N$46=3,3,IF($N$46=2,1,0)))</f>
        <v>0</v>
      </c>
      <c r="AE46" s="44">
        <f>IF($M$46+$N$46&gt;0,1,0)</f>
        <v>0</v>
      </c>
      <c r="AF46" s="45"/>
      <c r="AG46" s="45">
        <f>IF($AC$46&lt;2,0,1)</f>
        <v>0</v>
      </c>
      <c r="AH46" s="46">
        <f>IF($AD$46&lt;2,0,1)</f>
        <v>0</v>
      </c>
      <c r="AI46" s="52"/>
      <c r="AJ46" s="52"/>
      <c r="AK46" s="52"/>
      <c r="AL46" s="52"/>
      <c r="AM46" s="52"/>
      <c r="AN46" s="52"/>
    </row>
    <row r="47" spans="1:40" ht="13.5" customHeight="1" thickBot="1">
      <c r="A47" s="30"/>
      <c r="B47" s="2"/>
      <c r="C47" s="15" t="str">
        <f>+$F$1</f>
        <v>CIU13FA</v>
      </c>
      <c r="D47" s="76">
        <v>112</v>
      </c>
      <c r="E47" s="74">
        <f>+F47</f>
        <v>40677</v>
      </c>
      <c r="F47" s="75">
        <f>+$K$1+$B$31+$A$45</f>
        <v>40677</v>
      </c>
      <c r="G47" s="15" t="s">
        <v>15</v>
      </c>
      <c r="H47" s="73">
        <f>+$H$31</f>
        <v>0</v>
      </c>
      <c r="I47" s="1" t="str">
        <f>+$I$31</f>
        <v>riposo</v>
      </c>
      <c r="J47" s="1" t="s">
        <v>16</v>
      </c>
      <c r="K47" s="14" t="str">
        <f>+$I$30</f>
        <v>LA BUSSOLA</v>
      </c>
      <c r="L47" s="24"/>
      <c r="M47" s="94"/>
      <c r="N47" s="95"/>
      <c r="O47" s="96"/>
      <c r="P47" s="95"/>
      <c r="Q47" s="95"/>
      <c r="R47" s="95"/>
      <c r="S47" s="95"/>
      <c r="T47" s="95"/>
      <c r="U47" s="95"/>
      <c r="V47" s="95"/>
      <c r="W47" s="95"/>
      <c r="X47" s="95"/>
      <c r="Y47" s="97"/>
      <c r="Z47" s="35"/>
      <c r="AA47" s="57" t="str">
        <f>+$AA$31</f>
        <v>F</v>
      </c>
      <c r="AB47" s="51"/>
      <c r="AC47" s="43">
        <f>IF($N$47=2,2,IF($M$47=3,3,IF($M$47=2,1,0)))</f>
        <v>0</v>
      </c>
      <c r="AD47" s="44">
        <f>IF($M$47=2,2,IF($N$47=3,3,IF($N$47=2,1,0)))</f>
        <v>0</v>
      </c>
      <c r="AE47" s="44">
        <f>IF($M$47+$N$47&gt;0,1,0)</f>
        <v>0</v>
      </c>
      <c r="AF47" s="45"/>
      <c r="AG47" s="45">
        <f>IF($AC$47&lt;2,0,1)</f>
        <v>0</v>
      </c>
      <c r="AH47" s="46">
        <f>IF($AD$47&lt;2,0,1)</f>
        <v>0</v>
      </c>
      <c r="AI47" s="52"/>
      <c r="AJ47" s="52"/>
      <c r="AK47" s="52"/>
      <c r="AL47" s="52"/>
      <c r="AM47" s="52"/>
      <c r="AN47" s="52"/>
    </row>
    <row r="48" spans="1:40" ht="13.5" customHeight="1">
      <c r="A48" s="12"/>
      <c r="B48" s="2"/>
      <c r="D48" s="16"/>
      <c r="E48" s="16"/>
      <c r="F48" s="75"/>
      <c r="G48" s="72" t="s">
        <v>22</v>
      </c>
      <c r="H48" s="73"/>
      <c r="K48" s="14"/>
      <c r="L48" s="24"/>
      <c r="M48" s="98" t="s">
        <v>69</v>
      </c>
      <c r="N48" s="99"/>
      <c r="O48" s="91"/>
      <c r="P48" s="99" t="s">
        <v>70</v>
      </c>
      <c r="Q48" s="99"/>
      <c r="R48" s="99" t="s">
        <v>71</v>
      </c>
      <c r="S48" s="99"/>
      <c r="T48" s="99" t="s">
        <v>72</v>
      </c>
      <c r="U48" s="99"/>
      <c r="V48" s="99" t="s">
        <v>73</v>
      </c>
      <c r="W48" s="99"/>
      <c r="X48" s="101" t="s">
        <v>74</v>
      </c>
      <c r="Y48" s="102"/>
      <c r="Z48" s="35"/>
      <c r="AA48" s="57"/>
      <c r="AB48" s="51"/>
      <c r="AC48" s="43"/>
      <c r="AD48" s="44"/>
      <c r="AE48" s="44"/>
      <c r="AF48" s="45"/>
      <c r="AG48" s="45"/>
      <c r="AH48" s="46"/>
      <c r="AI48" s="52"/>
      <c r="AJ48" s="52"/>
      <c r="AK48" s="52"/>
      <c r="AL48" s="52"/>
      <c r="AM48" s="52"/>
      <c r="AN48" s="52"/>
    </row>
    <row r="49" spans="1:40" ht="13.5" customHeight="1">
      <c r="A49" s="28">
        <f>+$A$45+7</f>
        <v>35</v>
      </c>
      <c r="B49" s="2"/>
      <c r="C49" s="15" t="str">
        <f>+$F$1</f>
        <v>CIU13FA</v>
      </c>
      <c r="D49" s="76">
        <v>113</v>
      </c>
      <c r="E49" s="74">
        <f>+F49</f>
        <v>40685</v>
      </c>
      <c r="F49" s="75">
        <f>$K$1+$B$29+$A$49</f>
        <v>40685</v>
      </c>
      <c r="G49" s="15" t="s">
        <v>15</v>
      </c>
      <c r="H49" s="73">
        <f>+$H$29</f>
        <v>11</v>
      </c>
      <c r="I49" s="1" t="str">
        <f>+$I$29</f>
        <v>POLISPORTIVA DRAVELLI</v>
      </c>
      <c r="J49" s="17" t="s">
        <v>16</v>
      </c>
      <c r="K49" s="1" t="str">
        <f>+$I$27</f>
        <v>ECOSPORTORINO</v>
      </c>
      <c r="L49" s="100" t="s">
        <v>76</v>
      </c>
      <c r="M49" s="92"/>
      <c r="N49" s="34"/>
      <c r="O49" s="38"/>
      <c r="P49" s="34"/>
      <c r="Q49" s="34"/>
      <c r="R49" s="34"/>
      <c r="S49" s="34"/>
      <c r="T49" s="34"/>
      <c r="U49" s="34"/>
      <c r="V49" s="34"/>
      <c r="W49" s="34"/>
      <c r="X49" s="34"/>
      <c r="Y49" s="93"/>
      <c r="Z49" s="35"/>
      <c r="AA49" s="57" t="str">
        <f>+$AA$29</f>
        <v>Palestra: Battisti - Via Tagliaferro, 109 - MONCALIERI (Tetti Piatti uscita tangenziale La Loggia)</v>
      </c>
      <c r="AB49" s="51"/>
      <c r="AC49" s="43">
        <f>IF($N$49=2,2,IF($M$49=3,3,IF($M$49=2,1,0)))</f>
        <v>0</v>
      </c>
      <c r="AD49" s="44">
        <f>IF($M$49=2,2,IF($N$49=3,3,IF($N$49=2,1,0)))</f>
        <v>0</v>
      </c>
      <c r="AE49" s="44">
        <f>IF($M$49+$N$49&gt;0,1,0)</f>
        <v>0</v>
      </c>
      <c r="AF49" s="45"/>
      <c r="AG49" s="45">
        <f>IF($AC$49&lt;2,0,1)</f>
        <v>0</v>
      </c>
      <c r="AH49" s="46">
        <f>IF($AD$49&lt;2,0,1)</f>
        <v>0</v>
      </c>
      <c r="AI49" s="52"/>
      <c r="AJ49" s="52"/>
      <c r="AK49" s="52"/>
      <c r="AL49" s="52"/>
      <c r="AM49" s="52"/>
      <c r="AN49" s="52"/>
    </row>
    <row r="50" spans="1:40" ht="13.5" customHeight="1">
      <c r="A50" s="29"/>
      <c r="B50" s="2"/>
      <c r="C50" s="15" t="str">
        <f>+$F$1</f>
        <v>CIU13FA</v>
      </c>
      <c r="D50" s="76">
        <v>114</v>
      </c>
      <c r="E50" s="85">
        <f>+F50</f>
        <v>40691</v>
      </c>
      <c r="F50" s="86">
        <v>40691</v>
      </c>
      <c r="G50" s="15" t="s">
        <v>15</v>
      </c>
      <c r="H50" s="88">
        <v>17.3</v>
      </c>
      <c r="I50" s="1" t="str">
        <f>+$I$30</f>
        <v>LA BUSSOLA</v>
      </c>
      <c r="J50" s="17" t="s">
        <v>16</v>
      </c>
      <c r="K50" s="1" t="str">
        <f>+$I$26</f>
        <v>SPORTINCONTRO</v>
      </c>
      <c r="L50" s="24"/>
      <c r="M50" s="92"/>
      <c r="N50" s="34"/>
      <c r="O50" s="38"/>
      <c r="P50" s="34"/>
      <c r="Q50" s="34"/>
      <c r="R50" s="34"/>
      <c r="S50" s="34"/>
      <c r="T50" s="34"/>
      <c r="U50" s="34"/>
      <c r="V50" s="34"/>
      <c r="W50" s="34"/>
      <c r="X50" s="34"/>
      <c r="Y50" s="93"/>
      <c r="Z50" s="35"/>
      <c r="AA50" s="57" t="str">
        <f>+$AA$30</f>
        <v>Palestra: Matilde Serao - Via delle Fornaci, 4 - FORNACI DI BEINASCO</v>
      </c>
      <c r="AB50" s="51"/>
      <c r="AC50" s="43">
        <f>IF($N$50=2,2,IF($M$50=3,3,IF($M$50=2,1,0)))</f>
        <v>0</v>
      </c>
      <c r="AD50" s="44">
        <f>IF($M$50=2,2,IF($N$50=3,3,IF($N$50=2,1,0)))</f>
        <v>0</v>
      </c>
      <c r="AE50" s="44">
        <f>IF($M$50+$N$50&gt;0,1,0)</f>
        <v>0</v>
      </c>
      <c r="AF50" s="45"/>
      <c r="AG50" s="45">
        <f>IF($AC$50&lt;2,0,1)</f>
        <v>0</v>
      </c>
      <c r="AH50" s="46">
        <f>IF($AD$50&lt;2,0,1)</f>
        <v>0</v>
      </c>
      <c r="AI50" s="52"/>
      <c r="AJ50" s="52"/>
      <c r="AK50" s="52"/>
      <c r="AL50" s="52"/>
      <c r="AM50" s="52"/>
      <c r="AN50" s="52"/>
    </row>
    <row r="51" spans="1:40" ht="13.5" customHeight="1" thickBot="1">
      <c r="A51" s="30"/>
      <c r="B51" s="2"/>
      <c r="C51" s="15" t="str">
        <f>+$F$1</f>
        <v>CIU13FA</v>
      </c>
      <c r="D51" s="76">
        <v>115</v>
      </c>
      <c r="E51" s="74">
        <f>+F51</f>
        <v>40684</v>
      </c>
      <c r="F51" s="75">
        <f>+$K$1+$B$28+$A$49</f>
        <v>40684</v>
      </c>
      <c r="G51" s="15" t="s">
        <v>15</v>
      </c>
      <c r="H51" s="73">
        <f>+$H$28</f>
        <v>16</v>
      </c>
      <c r="I51" s="1" t="str">
        <f>+$I$28</f>
        <v>G.S. A.CUATTO</v>
      </c>
      <c r="J51" s="1" t="s">
        <v>16</v>
      </c>
      <c r="K51" s="1" t="str">
        <f>+$I$31</f>
        <v>riposo</v>
      </c>
      <c r="L51" s="24"/>
      <c r="M51" s="94"/>
      <c r="N51" s="95"/>
      <c r="O51" s="96"/>
      <c r="P51" s="95"/>
      <c r="Q51" s="95"/>
      <c r="R51" s="95"/>
      <c r="S51" s="95"/>
      <c r="T51" s="95"/>
      <c r="U51" s="95"/>
      <c r="V51" s="95"/>
      <c r="W51" s="95"/>
      <c r="X51" s="95"/>
      <c r="Y51" s="97"/>
      <c r="Z51" s="35"/>
      <c r="AA51" s="57" t="str">
        <f>+$AA$28</f>
        <v>Palestra: Pascal - Via Carducci, 4 - GIAVENO</v>
      </c>
      <c r="AB51" s="51"/>
      <c r="AC51" s="43">
        <f>IF($N$51=2,2,IF($M$51=3,3,IF($M$51=2,1,0)))</f>
        <v>0</v>
      </c>
      <c r="AD51" s="44">
        <f>IF($M$51=2,2,IF($N$51=3,3,IF($N$51=2,1,0)))</f>
        <v>0</v>
      </c>
      <c r="AE51" s="44">
        <f>IF($M$51+$N$51&gt;0,1,0)</f>
        <v>0</v>
      </c>
      <c r="AF51" s="45"/>
      <c r="AG51" s="45">
        <f>IF($AC$51&lt;2,0,1)</f>
        <v>0</v>
      </c>
      <c r="AH51" s="46">
        <f>IF($AD$51&lt;2,0,1)</f>
        <v>0</v>
      </c>
      <c r="AI51" s="52"/>
      <c r="AJ51" s="52"/>
      <c r="AK51" s="52"/>
      <c r="AL51" s="52"/>
      <c r="AM51" s="52"/>
      <c r="AN51" s="52"/>
    </row>
    <row r="52" spans="1:31" ht="0.75" customHeight="1">
      <c r="A52" s="12"/>
      <c r="B52" s="2"/>
      <c r="D52" s="16"/>
      <c r="E52" s="16"/>
      <c r="F52" s="75"/>
      <c r="G52" s="72" t="s">
        <v>23</v>
      </c>
      <c r="H52" s="73"/>
      <c r="L52" s="24"/>
      <c r="M52" s="38"/>
      <c r="N52" s="38"/>
      <c r="O52" s="35"/>
      <c r="P52" s="35"/>
      <c r="Q52" s="35"/>
      <c r="R52" s="57"/>
      <c r="S52" s="51"/>
      <c r="T52" s="43"/>
      <c r="U52" s="44"/>
      <c r="V52" s="44"/>
      <c r="W52" s="45"/>
      <c r="X52" s="45"/>
      <c r="Y52" s="46"/>
      <c r="Z52" s="52"/>
      <c r="AA52" s="52"/>
      <c r="AB52" s="52"/>
      <c r="AC52" s="52"/>
      <c r="AD52" s="52"/>
      <c r="AE52" s="52"/>
    </row>
    <row r="53" spans="1:31" ht="13.5" customHeight="1" hidden="1">
      <c r="A53" s="28">
        <f>+$A$49+7</f>
        <v>42</v>
      </c>
      <c r="B53" s="2"/>
      <c r="C53" s="15" t="str">
        <f>+$F$1</f>
        <v>CIU13FA</v>
      </c>
      <c r="D53" s="76">
        <v>116</v>
      </c>
      <c r="E53" s="74">
        <f>+F53</f>
        <v>40696</v>
      </c>
      <c r="F53" s="75">
        <f>$K$1+$B$30+$A$53</f>
        <v>40696</v>
      </c>
      <c r="G53" s="15" t="s">
        <v>15</v>
      </c>
      <c r="H53" s="73">
        <f>+$H$30</f>
        <v>18.15</v>
      </c>
      <c r="I53" s="1" t="str">
        <f>+$I$30</f>
        <v>LA BUSSOLA</v>
      </c>
      <c r="J53" s="17" t="s">
        <v>16</v>
      </c>
      <c r="K53" s="1" t="str">
        <f>+$I$27</f>
        <v>ECOSPORTORINO</v>
      </c>
      <c r="L53" s="24"/>
      <c r="M53" s="34"/>
      <c r="N53" s="34"/>
      <c r="O53" s="35"/>
      <c r="P53" s="35"/>
      <c r="Q53" s="35"/>
      <c r="R53" s="57" t="str">
        <f>+$AA$30</f>
        <v>Palestra: Matilde Serao - Via delle Fornaci, 4 - FORNACI DI BEINASCO</v>
      </c>
      <c r="S53" s="51"/>
      <c r="T53" s="43">
        <f>IF($N$53=2,2,IF($M$53=3,3,IF($M$53=2,1,0)))</f>
        <v>0</v>
      </c>
      <c r="U53" s="44">
        <f>IF($M$53=2,2,IF($N$53=3,3,IF($N$53=2,1,0)))</f>
        <v>0</v>
      </c>
      <c r="V53" s="44">
        <f>IF($M$53+$N$53&gt;0,1,0)</f>
        <v>0</v>
      </c>
      <c r="W53" s="45"/>
      <c r="X53" s="45">
        <f>IF($T$53&lt;2,0,1)</f>
        <v>0</v>
      </c>
      <c r="Y53" s="46">
        <f>IF($U$53&lt;2,0,1)</f>
        <v>0</v>
      </c>
      <c r="Z53" s="52"/>
      <c r="AA53" s="52"/>
      <c r="AB53" s="52"/>
      <c r="AC53" s="52"/>
      <c r="AD53" s="52"/>
      <c r="AE53" s="52"/>
    </row>
    <row r="54" spans="1:31" ht="13.5" customHeight="1" hidden="1">
      <c r="A54" s="29"/>
      <c r="B54" s="2"/>
      <c r="C54" s="15" t="str">
        <f>+$F$1</f>
        <v>CIU13FA</v>
      </c>
      <c r="D54" s="76">
        <v>117</v>
      </c>
      <c r="E54" s="74">
        <f>+F54</f>
        <v>40692</v>
      </c>
      <c r="F54" s="75">
        <f>$K$1+$B$29+$A$53</f>
        <v>40692</v>
      </c>
      <c r="G54" s="15" t="s">
        <v>15</v>
      </c>
      <c r="H54" s="73">
        <f>+$H$29</f>
        <v>11</v>
      </c>
      <c r="I54" s="1" t="str">
        <f>+$I$29</f>
        <v>POLISPORTIVA DRAVELLI</v>
      </c>
      <c r="J54" s="17" t="s">
        <v>16</v>
      </c>
      <c r="K54" s="1" t="str">
        <f>+$I$28</f>
        <v>G.S. A.CUATTO</v>
      </c>
      <c r="L54" s="24"/>
      <c r="M54" s="34"/>
      <c r="N54" s="34"/>
      <c r="O54" s="35"/>
      <c r="P54" s="35"/>
      <c r="Q54" s="35"/>
      <c r="R54" s="57" t="str">
        <f>+$AA$29</f>
        <v>Palestra: Battisti - Via Tagliaferro, 109 - MONCALIERI (Tetti Piatti uscita tangenziale La Loggia)</v>
      </c>
      <c r="S54" s="51"/>
      <c r="T54" s="43">
        <f>IF($N$54=2,2,IF($M$54=3,3,IF($M$54=2,1,0)))</f>
        <v>0</v>
      </c>
      <c r="U54" s="44">
        <f>IF($M$54=2,2,IF($N$54=3,3,IF($N$54=2,1,0)))</f>
        <v>0</v>
      </c>
      <c r="V54" s="44">
        <f>IF($M$54+$N$54&gt;0,1,0)</f>
        <v>0</v>
      </c>
      <c r="W54" s="45"/>
      <c r="X54" s="45">
        <f>IF($T$54&lt;2,0,1)</f>
        <v>0</v>
      </c>
      <c r="Y54" s="46">
        <f>IF($U$54&lt;2,0,1)</f>
        <v>0</v>
      </c>
      <c r="Z54" s="52"/>
      <c r="AA54" s="52"/>
      <c r="AB54" s="52"/>
      <c r="AC54" s="52"/>
      <c r="AD54" s="52"/>
      <c r="AE54" s="52"/>
    </row>
    <row r="55" spans="1:31" ht="13.5" customHeight="1" hidden="1">
      <c r="A55" s="30"/>
      <c r="B55" s="2"/>
      <c r="C55" s="15" t="str">
        <f>+$F$1</f>
        <v>CIU13FA</v>
      </c>
      <c r="D55" s="76">
        <v>118</v>
      </c>
      <c r="E55" s="74">
        <f>+F55</f>
        <v>40691</v>
      </c>
      <c r="F55" s="75">
        <f>+$K$1+$B$31+$A$53</f>
        <v>40691</v>
      </c>
      <c r="G55" s="15" t="s">
        <v>15</v>
      </c>
      <c r="H55" s="73">
        <f>+$H$31</f>
        <v>0</v>
      </c>
      <c r="I55" s="1" t="str">
        <f>+$I$31</f>
        <v>riposo</v>
      </c>
      <c r="J55" s="1" t="s">
        <v>16</v>
      </c>
      <c r="K55" s="1" t="str">
        <f>+$I$26</f>
        <v>SPORTINCONTRO</v>
      </c>
      <c r="L55" s="24"/>
      <c r="M55" s="34"/>
      <c r="N55" s="34"/>
      <c r="O55" s="35"/>
      <c r="P55" s="35"/>
      <c r="Q55" s="35"/>
      <c r="R55" s="57" t="str">
        <f>+$AA$31</f>
        <v>F</v>
      </c>
      <c r="S55" s="51"/>
      <c r="T55" s="43">
        <f>IF($N$55=2,2,IF($M$55=3,3,IF($M$55=2,1,0)))</f>
        <v>0</v>
      </c>
      <c r="U55" s="44">
        <f>IF($M$55=2,2,IF($N$55=3,3,IF($N$55=2,1,0)))</f>
        <v>0</v>
      </c>
      <c r="V55" s="44">
        <f>IF($M$55+$N$55&gt;0,1,0)</f>
        <v>0</v>
      </c>
      <c r="W55" s="45"/>
      <c r="X55" s="45">
        <f>IF($T$55&lt;2,0,1)</f>
        <v>0</v>
      </c>
      <c r="Y55" s="46">
        <f>IF($U$55&lt;2,0,1)</f>
        <v>0</v>
      </c>
      <c r="Z55" s="52"/>
      <c r="AA55" s="52"/>
      <c r="AB55" s="52"/>
      <c r="AC55" s="52"/>
      <c r="AD55" s="52"/>
      <c r="AE55" s="52"/>
    </row>
    <row r="56" spans="1:31" ht="13.5" customHeight="1" hidden="1">
      <c r="A56" s="12"/>
      <c r="B56" s="2"/>
      <c r="D56" s="16"/>
      <c r="E56" s="16"/>
      <c r="F56" s="75"/>
      <c r="G56" s="72" t="s">
        <v>24</v>
      </c>
      <c r="H56" s="73"/>
      <c r="L56" s="24"/>
      <c r="M56" s="38"/>
      <c r="N56" s="38"/>
      <c r="O56" s="35"/>
      <c r="P56" s="35"/>
      <c r="Q56" s="35"/>
      <c r="R56" s="57"/>
      <c r="S56" s="51"/>
      <c r="T56" s="43"/>
      <c r="U56" s="44"/>
      <c r="V56" s="44"/>
      <c r="W56" s="45"/>
      <c r="X56" s="45"/>
      <c r="Y56" s="46"/>
      <c r="Z56" s="52"/>
      <c r="AA56" s="52"/>
      <c r="AB56" s="52"/>
      <c r="AC56" s="52"/>
      <c r="AD56" s="52"/>
      <c r="AE56" s="52"/>
    </row>
    <row r="57" spans="1:31" ht="13.5" customHeight="1" hidden="1">
      <c r="A57" s="28">
        <f>A53+7</f>
        <v>49</v>
      </c>
      <c r="B57" s="2"/>
      <c r="C57" s="15" t="str">
        <f>+$F$1</f>
        <v>CIU13FA</v>
      </c>
      <c r="D57" s="76">
        <v>119</v>
      </c>
      <c r="E57" s="74">
        <f>+F57</f>
        <v>40698</v>
      </c>
      <c r="F57" s="75">
        <f>$K$1+$B$28+$A$57</f>
        <v>40698</v>
      </c>
      <c r="G57" s="15" t="s">
        <v>15</v>
      </c>
      <c r="H57" s="73">
        <f>+$H$28</f>
        <v>16</v>
      </c>
      <c r="I57" s="1" t="str">
        <f>+$I$28</f>
        <v>G.S. A.CUATTO</v>
      </c>
      <c r="J57" s="17" t="s">
        <v>16</v>
      </c>
      <c r="K57" s="1" t="str">
        <f>+$I$30</f>
        <v>LA BUSSOLA</v>
      </c>
      <c r="L57" s="24"/>
      <c r="M57" s="34"/>
      <c r="N57" s="34"/>
      <c r="O57" s="35"/>
      <c r="P57" s="35"/>
      <c r="Q57" s="35"/>
      <c r="R57" s="57" t="str">
        <f>+$AA$28</f>
        <v>Palestra: Pascal - Via Carducci, 4 - GIAVENO</v>
      </c>
      <c r="S57" s="51"/>
      <c r="T57" s="43">
        <f>IF($N$57=2,2,IF($M$57=3,3,IF($M$57=2,1,0)))</f>
        <v>0</v>
      </c>
      <c r="U57" s="44">
        <f>IF($M$57=2,2,IF($N$57=3,3,IF($N$57=2,1,0)))</f>
        <v>0</v>
      </c>
      <c r="V57" s="44">
        <f>IF($M$57+$N$57&gt;0,1,0)</f>
        <v>0</v>
      </c>
      <c r="W57" s="45"/>
      <c r="X57" s="45">
        <f>IF($T$57&lt;2,0,1)</f>
        <v>0</v>
      </c>
      <c r="Y57" s="46">
        <f>IF($U$57&lt;2,0,1)</f>
        <v>0</v>
      </c>
      <c r="Z57" s="52"/>
      <c r="AA57" s="52"/>
      <c r="AB57" s="52"/>
      <c r="AC57" s="52"/>
      <c r="AD57" s="52"/>
      <c r="AE57" s="52"/>
    </row>
    <row r="58" spans="1:31" ht="13.5" customHeight="1" hidden="1">
      <c r="A58" s="29"/>
      <c r="B58" s="2"/>
      <c r="C58" s="15" t="str">
        <f>+$F$1</f>
        <v>CIU13FA</v>
      </c>
      <c r="D58" s="76">
        <v>120</v>
      </c>
      <c r="E58" s="74">
        <f>+F58</f>
        <v>40698</v>
      </c>
      <c r="F58" s="75">
        <f>$K$1+$B$27+$A$57</f>
        <v>40698</v>
      </c>
      <c r="G58" s="15" t="s">
        <v>15</v>
      </c>
      <c r="H58" s="73">
        <f>+$H$27</f>
        <v>15.3</v>
      </c>
      <c r="I58" s="1" t="str">
        <f>+$I$27</f>
        <v>ECOSPORTORINO</v>
      </c>
      <c r="J58" s="17" t="s">
        <v>16</v>
      </c>
      <c r="K58" s="1" t="str">
        <f>+$I$26</f>
        <v>SPORTINCONTRO</v>
      </c>
      <c r="L58" s="24"/>
      <c r="M58" s="34"/>
      <c r="N58" s="34"/>
      <c r="O58" s="35"/>
      <c r="P58" s="35"/>
      <c r="Q58" s="35"/>
      <c r="R58" s="57" t="str">
        <f>+$AA$27</f>
        <v>Palestra: Cecchi - Via Cecchi - TORINO</v>
      </c>
      <c r="S58" s="51"/>
      <c r="T58" s="43">
        <f>IF($N$58=2,2,IF($M$58=3,3,IF($M$58=2,1,0)))</f>
        <v>0</v>
      </c>
      <c r="U58" s="44">
        <f>IF($M$58=2,2,IF($N$58=3,3,IF($N$58=2,1,0)))</f>
        <v>0</v>
      </c>
      <c r="V58" s="44">
        <f>IF($M$58+$N$58&gt;0,1,0)</f>
        <v>0</v>
      </c>
      <c r="W58" s="45"/>
      <c r="X58" s="45">
        <f>IF($T$58&lt;2,0,1)</f>
        <v>0</v>
      </c>
      <c r="Y58" s="46">
        <f>IF($U$58&lt;2,0,1)</f>
        <v>0</v>
      </c>
      <c r="Z58" s="52"/>
      <c r="AA58" s="52"/>
      <c r="AB58" s="52"/>
      <c r="AC58" s="52"/>
      <c r="AD58" s="52"/>
      <c r="AE58" s="52"/>
    </row>
    <row r="59" spans="1:31" ht="13.5" customHeight="1" hidden="1">
      <c r="A59" s="30"/>
      <c r="B59" s="2"/>
      <c r="C59" s="15" t="str">
        <f>+$F$1</f>
        <v>CIU13FA</v>
      </c>
      <c r="D59" s="76">
        <v>121</v>
      </c>
      <c r="E59" s="74">
        <f>+F59</f>
        <v>40699</v>
      </c>
      <c r="F59" s="75">
        <f>+$K$1+$B$29+$A$57</f>
        <v>40699</v>
      </c>
      <c r="G59" s="15" t="s">
        <v>15</v>
      </c>
      <c r="H59" s="73">
        <f>+$H$29</f>
        <v>11</v>
      </c>
      <c r="I59" s="1" t="str">
        <f>+$I$29</f>
        <v>POLISPORTIVA DRAVELLI</v>
      </c>
      <c r="J59" s="1" t="s">
        <v>16</v>
      </c>
      <c r="K59" s="1" t="str">
        <f>+$I$31</f>
        <v>riposo</v>
      </c>
      <c r="L59" s="24"/>
      <c r="M59" s="34"/>
      <c r="N59" s="34"/>
      <c r="O59" s="35"/>
      <c r="P59" s="35"/>
      <c r="Q59" s="35"/>
      <c r="R59" s="57" t="str">
        <f>+$AA$29</f>
        <v>Palestra: Battisti - Via Tagliaferro, 109 - MONCALIERI (Tetti Piatti uscita tangenziale La Loggia)</v>
      </c>
      <c r="S59" s="51"/>
      <c r="T59" s="43">
        <f>IF($N$59=2,2,IF($M$59=3,3,IF($M$59=2,1,0)))</f>
        <v>0</v>
      </c>
      <c r="U59" s="44">
        <f>IF($M$59=2,2,IF($N$59=3,3,IF($N$59=2,1,0)))</f>
        <v>0</v>
      </c>
      <c r="V59" s="44">
        <f>IF($M$59+$N$59&gt;0,1,0)</f>
        <v>0</v>
      </c>
      <c r="W59" s="45"/>
      <c r="X59" s="45">
        <f>IF($T$59&lt;2,0,1)</f>
        <v>0</v>
      </c>
      <c r="Y59" s="46">
        <f>IF($U$59&lt;2,0,1)</f>
        <v>0</v>
      </c>
      <c r="Z59" s="52"/>
      <c r="AA59" s="52"/>
      <c r="AB59" s="52"/>
      <c r="AC59" s="52"/>
      <c r="AD59" s="52"/>
      <c r="AE59" s="52"/>
    </row>
    <row r="60" spans="1:31" ht="13.5" customHeight="1" hidden="1">
      <c r="A60" s="12"/>
      <c r="B60" s="2"/>
      <c r="D60" s="16"/>
      <c r="E60" s="16"/>
      <c r="F60" s="75"/>
      <c r="G60" s="72" t="s">
        <v>25</v>
      </c>
      <c r="H60" s="73"/>
      <c r="L60" s="24"/>
      <c r="M60" s="38"/>
      <c r="N60" s="38"/>
      <c r="O60" s="35"/>
      <c r="P60" s="35"/>
      <c r="Q60" s="35"/>
      <c r="R60" s="57"/>
      <c r="S60" s="51"/>
      <c r="T60" s="43"/>
      <c r="U60" s="44"/>
      <c r="V60" s="44"/>
      <c r="W60" s="45"/>
      <c r="X60" s="45"/>
      <c r="Y60" s="46"/>
      <c r="Z60" s="52"/>
      <c r="AA60" s="52"/>
      <c r="AB60" s="52"/>
      <c r="AC60" s="52"/>
      <c r="AD60" s="52"/>
      <c r="AE60" s="52"/>
    </row>
    <row r="61" spans="1:31" ht="13.5" customHeight="1" hidden="1">
      <c r="A61" s="28">
        <f>+A57+7</f>
        <v>56</v>
      </c>
      <c r="B61" s="2"/>
      <c r="C61" s="15" t="str">
        <f>+$F$1</f>
        <v>CIU13FA</v>
      </c>
      <c r="D61" s="76">
        <v>122</v>
      </c>
      <c r="E61" s="74">
        <f>+F61</f>
        <v>40708</v>
      </c>
      <c r="F61" s="75">
        <f>$K$1+$B$26+$A$61</f>
        <v>40708</v>
      </c>
      <c r="G61" s="15" t="s">
        <v>15</v>
      </c>
      <c r="H61" s="73">
        <f>+$H$26</f>
        <v>18.3</v>
      </c>
      <c r="I61" s="1" t="str">
        <f>+$I$26</f>
        <v>SPORTINCONTRO</v>
      </c>
      <c r="J61" s="17" t="s">
        <v>16</v>
      </c>
      <c r="K61" s="1" t="str">
        <f>+$I$28</f>
        <v>G.S. A.CUATTO</v>
      </c>
      <c r="L61" s="24"/>
      <c r="M61" s="34"/>
      <c r="N61" s="34"/>
      <c r="O61" s="35"/>
      <c r="P61" s="35"/>
      <c r="Q61" s="35"/>
      <c r="R61" s="57" t="str">
        <f>+$AA$26</f>
        <v>Palestra : Re Umberto - Via Ventimiglia ang. Caduti sul Lavoro</v>
      </c>
      <c r="S61" s="51"/>
      <c r="T61" s="43">
        <f>IF($N$61=2,2,IF($M$61=3,3,IF($M$61=2,1,0)))</f>
        <v>0</v>
      </c>
      <c r="U61" s="44">
        <f>IF($M$61=2,2,IF($N$61=3,3,IF($N$61=2,1,0)))</f>
        <v>0</v>
      </c>
      <c r="V61" s="44">
        <f>IF($M$61+$N$61&gt;0,1,0)</f>
        <v>0</v>
      </c>
      <c r="W61" s="45"/>
      <c r="X61" s="45">
        <f>IF($T$61&lt;2,0,1)</f>
        <v>0</v>
      </c>
      <c r="Y61" s="46">
        <f>IF($U$61&lt;2,0,1)</f>
        <v>0</v>
      </c>
      <c r="Z61" s="52"/>
      <c r="AA61" s="52"/>
      <c r="AB61" s="52"/>
      <c r="AC61" s="52"/>
      <c r="AD61" s="52"/>
      <c r="AE61" s="52"/>
    </row>
    <row r="62" spans="1:31" ht="13.5" customHeight="1" hidden="1">
      <c r="A62" s="29"/>
      <c r="B62" s="2"/>
      <c r="C62" s="15" t="str">
        <f>+$F$1</f>
        <v>CIU13FA</v>
      </c>
      <c r="D62" s="76">
        <v>123</v>
      </c>
      <c r="E62" s="74">
        <f>+F62</f>
        <v>40710</v>
      </c>
      <c r="F62" s="75">
        <f>$K$1+$B$30+$A$61</f>
        <v>40710</v>
      </c>
      <c r="G62" s="15" t="s">
        <v>15</v>
      </c>
      <c r="H62" s="73">
        <f>+$H$30</f>
        <v>18.15</v>
      </c>
      <c r="I62" s="1" t="str">
        <f>+$I$30</f>
        <v>LA BUSSOLA</v>
      </c>
      <c r="J62" s="17" t="s">
        <v>16</v>
      </c>
      <c r="K62" s="1" t="str">
        <f>+$I$29</f>
        <v>POLISPORTIVA DRAVELLI</v>
      </c>
      <c r="L62" s="24"/>
      <c r="M62" s="34"/>
      <c r="N62" s="34"/>
      <c r="O62" s="35"/>
      <c r="P62" s="35"/>
      <c r="Q62" s="35"/>
      <c r="R62" s="57" t="str">
        <f>+$AA$30</f>
        <v>Palestra: Matilde Serao - Via delle Fornaci, 4 - FORNACI DI BEINASCO</v>
      </c>
      <c r="S62" s="51"/>
      <c r="T62" s="43">
        <f>IF($N$62=2,2,IF($M$62=3,3,IF($M$62=2,1,0)))</f>
        <v>0</v>
      </c>
      <c r="U62" s="44">
        <f>IF($M$62=2,2,IF($N$62=3,3,IF($N$62=2,1,0)))</f>
        <v>0</v>
      </c>
      <c r="V62" s="44">
        <f>IF($M$62+$N$62&gt;0,1,0)</f>
        <v>0</v>
      </c>
      <c r="W62" s="45"/>
      <c r="X62" s="45">
        <f>IF($T$62&lt;2,0,1)</f>
        <v>0</v>
      </c>
      <c r="Y62" s="46">
        <f>IF($U$62&lt;2,0,1)</f>
        <v>0</v>
      </c>
      <c r="Z62" s="52"/>
      <c r="AA62" s="52"/>
      <c r="AB62" s="52"/>
      <c r="AC62" s="52"/>
      <c r="AD62" s="52"/>
      <c r="AE62" s="52"/>
    </row>
    <row r="63" spans="1:31" ht="13.5" customHeight="1" hidden="1">
      <c r="A63" s="30"/>
      <c r="B63" s="2"/>
      <c r="C63" s="15" t="str">
        <f>+$F$1</f>
        <v>CIU13FA</v>
      </c>
      <c r="D63" s="76">
        <v>124</v>
      </c>
      <c r="E63" s="74">
        <f>+F63</f>
        <v>40705</v>
      </c>
      <c r="F63" s="75">
        <f>+$K$1+$B$31+$A$61</f>
        <v>40705</v>
      </c>
      <c r="G63" s="15" t="s">
        <v>15</v>
      </c>
      <c r="H63" s="73">
        <f>+$H$31</f>
        <v>0</v>
      </c>
      <c r="I63" s="1" t="str">
        <f>+$I$31</f>
        <v>riposo</v>
      </c>
      <c r="J63" s="1" t="s">
        <v>16</v>
      </c>
      <c r="K63" s="1" t="str">
        <f>+$I$27</f>
        <v>ECOSPORTORINO</v>
      </c>
      <c r="L63" s="24"/>
      <c r="M63" s="34"/>
      <c r="N63" s="34"/>
      <c r="O63" s="35"/>
      <c r="P63" s="35"/>
      <c r="Q63" s="35"/>
      <c r="R63" s="57" t="str">
        <f>+$AA$31</f>
        <v>F</v>
      </c>
      <c r="S63" s="51"/>
      <c r="T63" s="43">
        <f>IF($N$63=2,2,IF($M$63=3,3,IF($M$63=2,1,0)))</f>
        <v>0</v>
      </c>
      <c r="U63" s="44">
        <f>IF($M$63=2,2,IF($N$63=3,3,IF($N$63=2,1,0)))</f>
        <v>0</v>
      </c>
      <c r="V63" s="44">
        <f>IF($M$63+$N$63&gt;0,1,0)</f>
        <v>0</v>
      </c>
      <c r="W63" s="45"/>
      <c r="X63" s="45">
        <f>IF($T$63&lt;2,0,1)</f>
        <v>0</v>
      </c>
      <c r="Y63" s="46">
        <f>IF($U$63&lt;2,0,1)</f>
        <v>0</v>
      </c>
      <c r="Z63" s="52"/>
      <c r="AA63" s="52"/>
      <c r="AB63" s="52"/>
      <c r="AC63" s="52"/>
      <c r="AD63" s="52"/>
      <c r="AE63" s="52"/>
    </row>
    <row r="64" spans="1:31" ht="13.5" customHeight="1" hidden="1">
      <c r="A64" s="12"/>
      <c r="B64" s="2"/>
      <c r="D64" s="16"/>
      <c r="E64" s="16"/>
      <c r="F64" s="75"/>
      <c r="G64" s="72" t="s">
        <v>26</v>
      </c>
      <c r="H64" s="73"/>
      <c r="L64" s="24"/>
      <c r="M64" s="38"/>
      <c r="N64" s="38"/>
      <c r="O64" s="35"/>
      <c r="P64" s="35"/>
      <c r="Q64" s="35"/>
      <c r="R64" s="57"/>
      <c r="S64" s="51"/>
      <c r="T64" s="43"/>
      <c r="U64" s="44"/>
      <c r="V64" s="44"/>
      <c r="W64" s="45"/>
      <c r="X64" s="45"/>
      <c r="Y64" s="46"/>
      <c r="Z64" s="52"/>
      <c r="AA64" s="52"/>
      <c r="AB64" s="52"/>
      <c r="AC64" s="52"/>
      <c r="AD64" s="52"/>
      <c r="AE64" s="52"/>
    </row>
    <row r="65" spans="1:31" ht="13.5" customHeight="1" hidden="1">
      <c r="A65" s="28">
        <f>+A61+21-7</f>
        <v>70</v>
      </c>
      <c r="B65" s="2"/>
      <c r="C65" s="15" t="str">
        <f>+$F$1</f>
        <v>CIU13FA</v>
      </c>
      <c r="D65" s="76">
        <v>125</v>
      </c>
      <c r="E65" s="74">
        <f>+F65</f>
        <v>40720</v>
      </c>
      <c r="F65" s="75">
        <f>$K$1+$B$29+$A$65</f>
        <v>40720</v>
      </c>
      <c r="G65" s="15" t="s">
        <v>15</v>
      </c>
      <c r="H65" s="73">
        <f>+$H$29</f>
        <v>11</v>
      </c>
      <c r="I65" s="1" t="str">
        <f>+$I$29</f>
        <v>POLISPORTIVA DRAVELLI</v>
      </c>
      <c r="J65" s="17" t="s">
        <v>16</v>
      </c>
      <c r="K65" s="1" t="str">
        <f>+$I$26</f>
        <v>SPORTINCONTRO</v>
      </c>
      <c r="L65" s="24"/>
      <c r="M65" s="34"/>
      <c r="N65" s="34"/>
      <c r="O65" s="35"/>
      <c r="P65" s="35"/>
      <c r="Q65" s="35"/>
      <c r="R65" s="57" t="str">
        <f>+$AA$29</f>
        <v>Palestra: Battisti - Via Tagliaferro, 109 - MONCALIERI (Tetti Piatti uscita tangenziale La Loggia)</v>
      </c>
      <c r="S65" s="51"/>
      <c r="T65" s="43">
        <f>IF($N$65=2,2,IF($M$65=3,3,IF($M$65=2,1,0)))</f>
        <v>0</v>
      </c>
      <c r="U65" s="44">
        <f>IF($M$65=2,2,IF($N$65=3,3,IF($N$65=2,1,0)))</f>
        <v>0</v>
      </c>
      <c r="V65" s="44">
        <f>IF($M$65+$N$65&gt;0,1,0)</f>
        <v>0</v>
      </c>
      <c r="W65" s="45"/>
      <c r="X65" s="45">
        <f>IF($T$65&lt;2,0,1)</f>
        <v>0</v>
      </c>
      <c r="Y65" s="46">
        <f>IF($U$65&lt;2,0,1)</f>
        <v>0</v>
      </c>
      <c r="Z65" s="52"/>
      <c r="AA65" s="52"/>
      <c r="AB65" s="52"/>
      <c r="AC65" s="52"/>
      <c r="AD65" s="52"/>
      <c r="AE65" s="52"/>
    </row>
    <row r="66" spans="1:31" ht="13.5" customHeight="1" hidden="1">
      <c r="A66" s="29"/>
      <c r="B66" s="2"/>
      <c r="C66" s="15" t="str">
        <f>+$F$1</f>
        <v>CIU13FA</v>
      </c>
      <c r="D66" s="76">
        <v>126</v>
      </c>
      <c r="E66" s="74">
        <f>+F66</f>
        <v>40719</v>
      </c>
      <c r="F66" s="75">
        <f>$K$1+$B$28+$A$65</f>
        <v>40719</v>
      </c>
      <c r="G66" s="15" t="s">
        <v>15</v>
      </c>
      <c r="H66" s="73">
        <f>+$H$28</f>
        <v>16</v>
      </c>
      <c r="I66" s="1" t="str">
        <f>+$I$28</f>
        <v>G.S. A.CUATTO</v>
      </c>
      <c r="J66" s="17" t="s">
        <v>16</v>
      </c>
      <c r="K66" s="1" t="str">
        <f>+$I$27</f>
        <v>ECOSPORTORINO</v>
      </c>
      <c r="L66" s="24"/>
      <c r="M66" s="34"/>
      <c r="N66" s="34"/>
      <c r="O66" s="35"/>
      <c r="P66" s="35"/>
      <c r="Q66" s="35"/>
      <c r="R66" s="57" t="str">
        <f>+$AA$28</f>
        <v>Palestra: Pascal - Via Carducci, 4 - GIAVENO</v>
      </c>
      <c r="S66" s="51"/>
      <c r="T66" s="43">
        <f>IF($N$66=2,2,IF($M$66=3,3,IF($M$66=2,1,0)))</f>
        <v>0</v>
      </c>
      <c r="U66" s="44">
        <f>IF($M$66=2,2,IF($N$66=3,3,IF($N$66=2,1,0)))</f>
        <v>0</v>
      </c>
      <c r="V66" s="44">
        <f>IF($M$66+$N$66&gt;0,1,0)</f>
        <v>0</v>
      </c>
      <c r="W66" s="45"/>
      <c r="X66" s="45">
        <f>IF($T$66&lt;2,0,1)</f>
        <v>0</v>
      </c>
      <c r="Y66" s="46">
        <f>IF($U$66&lt;2,0,1)</f>
        <v>0</v>
      </c>
      <c r="Z66" s="52"/>
      <c r="AA66" s="52"/>
      <c r="AB66" s="52"/>
      <c r="AC66" s="52"/>
      <c r="AD66" s="52"/>
      <c r="AE66" s="52"/>
    </row>
    <row r="67" spans="1:31" ht="13.5" customHeight="1" hidden="1">
      <c r="A67" s="30"/>
      <c r="B67" s="2"/>
      <c r="C67" s="15" t="str">
        <f>+$F$1</f>
        <v>CIU13FA</v>
      </c>
      <c r="D67" s="76">
        <v>127</v>
      </c>
      <c r="E67" s="74">
        <f>+F67</f>
        <v>40724</v>
      </c>
      <c r="F67" s="75">
        <f>+$K$1+$B$30+$A$65</f>
        <v>40724</v>
      </c>
      <c r="G67" s="15" t="s">
        <v>15</v>
      </c>
      <c r="H67" s="73">
        <f>+$H$30</f>
        <v>18.15</v>
      </c>
      <c r="I67" s="1" t="str">
        <f>+$I$30</f>
        <v>LA BUSSOLA</v>
      </c>
      <c r="J67" s="1" t="s">
        <v>16</v>
      </c>
      <c r="K67" s="1" t="str">
        <f>+$I$31</f>
        <v>riposo</v>
      </c>
      <c r="L67" s="24"/>
      <c r="M67" s="34"/>
      <c r="N67" s="34"/>
      <c r="O67" s="35"/>
      <c r="P67" s="35"/>
      <c r="Q67" s="35"/>
      <c r="R67" s="57" t="str">
        <f>+$AA$30</f>
        <v>Palestra: Matilde Serao - Via delle Fornaci, 4 - FORNACI DI BEINASCO</v>
      </c>
      <c r="S67" s="51"/>
      <c r="T67" s="43">
        <f>IF($N$67=2,2,IF($M$67=3,3,IF($M$67=2,1,0)))</f>
        <v>0</v>
      </c>
      <c r="U67" s="44">
        <f>IF($M$67=2,2,IF($N$67=3,3,IF($N$67=2,1,0)))</f>
        <v>0</v>
      </c>
      <c r="V67" s="44">
        <f>IF($M$67+$N$67&gt;0,1,0)</f>
        <v>0</v>
      </c>
      <c r="W67" s="45"/>
      <c r="X67" s="45">
        <f>IF($T$67&lt;2,0,1)</f>
        <v>0</v>
      </c>
      <c r="Y67" s="46">
        <f>IF($U$67&lt;2,0,1)</f>
        <v>0</v>
      </c>
      <c r="Z67" s="52"/>
      <c r="AA67" s="52"/>
      <c r="AB67" s="52"/>
      <c r="AC67" s="52"/>
      <c r="AD67" s="52"/>
      <c r="AE67" s="52"/>
    </row>
    <row r="68" spans="1:31" ht="13.5" customHeight="1" hidden="1">
      <c r="A68" s="12"/>
      <c r="B68" s="2"/>
      <c r="D68" s="16"/>
      <c r="E68" s="16"/>
      <c r="F68" s="75"/>
      <c r="G68" s="72" t="s">
        <v>27</v>
      </c>
      <c r="H68" s="73"/>
      <c r="L68" s="24"/>
      <c r="M68" s="38"/>
      <c r="N68" s="38"/>
      <c r="O68" s="35"/>
      <c r="P68" s="35"/>
      <c r="Q68" s="35"/>
      <c r="R68" s="57"/>
      <c r="S68" s="51"/>
      <c r="T68" s="43"/>
      <c r="U68" s="44"/>
      <c r="V68" s="44"/>
      <c r="W68" s="45"/>
      <c r="X68" s="45"/>
      <c r="Y68" s="46"/>
      <c r="Z68" s="52"/>
      <c r="AA68" s="52"/>
      <c r="AB68" s="52"/>
      <c r="AC68" s="52"/>
      <c r="AD68" s="52"/>
      <c r="AE68" s="52"/>
    </row>
    <row r="69" spans="1:31" ht="13.5" customHeight="1" hidden="1">
      <c r="A69" s="28">
        <f>+A65+7+21</f>
        <v>98</v>
      </c>
      <c r="B69" s="2"/>
      <c r="C69" s="15" t="str">
        <f>+$F$1</f>
        <v>CIU13FA</v>
      </c>
      <c r="D69" s="76">
        <v>128</v>
      </c>
      <c r="E69" s="74">
        <f>+F69</f>
        <v>40747</v>
      </c>
      <c r="F69" s="75">
        <f>$K$1+$B$27+$A$69</f>
        <v>40747</v>
      </c>
      <c r="G69" s="15" t="s">
        <v>15</v>
      </c>
      <c r="H69" s="73">
        <f>+$H$27</f>
        <v>15.3</v>
      </c>
      <c r="I69" s="1" t="str">
        <f>+$I$27</f>
        <v>ECOSPORTORINO</v>
      </c>
      <c r="J69" s="17" t="s">
        <v>16</v>
      </c>
      <c r="K69" s="1" t="str">
        <f>+$I$29</f>
        <v>POLISPORTIVA DRAVELLI</v>
      </c>
      <c r="L69" s="24"/>
      <c r="M69" s="34"/>
      <c r="N69" s="34"/>
      <c r="O69" s="35"/>
      <c r="P69" s="35"/>
      <c r="Q69" s="35"/>
      <c r="R69" s="57" t="str">
        <f>+$AA$27</f>
        <v>Palestra: Cecchi - Via Cecchi - TORINO</v>
      </c>
      <c r="S69" s="51"/>
      <c r="T69" s="43">
        <f>IF($N$69=2,2,IF($M$69=3,3,IF($M$69=2,1,0)))</f>
        <v>0</v>
      </c>
      <c r="U69" s="44">
        <f>IF($M$69=2,2,IF($N$69=3,3,IF($N$69=2,1,0)))</f>
        <v>0</v>
      </c>
      <c r="V69" s="44">
        <f>IF($M$69+$N$69&gt;0,1,0)</f>
        <v>0</v>
      </c>
      <c r="W69" s="45"/>
      <c r="X69" s="45">
        <f>IF($T$69&lt;2,0,1)</f>
        <v>0</v>
      </c>
      <c r="Y69" s="46">
        <f>IF($U$69&lt;2,0,1)</f>
        <v>0</v>
      </c>
      <c r="Z69" s="52"/>
      <c r="AA69" s="52"/>
      <c r="AB69" s="52"/>
      <c r="AC69" s="52"/>
      <c r="AD69" s="52"/>
      <c r="AE69" s="52"/>
    </row>
    <row r="70" spans="1:31" ht="13.5" customHeight="1" hidden="1">
      <c r="A70" s="29"/>
      <c r="B70" s="2"/>
      <c r="C70" s="15" t="str">
        <f>+$F$1</f>
        <v>CIU13FA</v>
      </c>
      <c r="D70" s="76">
        <v>129</v>
      </c>
      <c r="E70" s="74">
        <f>+F70</f>
        <v>40750</v>
      </c>
      <c r="F70" s="75">
        <f>$K$1+$B$26+$A$69</f>
        <v>40750</v>
      </c>
      <c r="G70" s="15" t="s">
        <v>15</v>
      </c>
      <c r="H70" s="73">
        <f>+$H$26</f>
        <v>18.3</v>
      </c>
      <c r="I70" s="1" t="str">
        <f>+$I$26</f>
        <v>SPORTINCONTRO</v>
      </c>
      <c r="J70" s="17" t="s">
        <v>16</v>
      </c>
      <c r="K70" s="1" t="str">
        <f>+$I$30</f>
        <v>LA BUSSOLA</v>
      </c>
      <c r="L70" s="24"/>
      <c r="M70" s="34"/>
      <c r="N70" s="34"/>
      <c r="O70" s="35"/>
      <c r="P70" s="35"/>
      <c r="Q70" s="35"/>
      <c r="R70" s="57" t="str">
        <f>+$AA$26</f>
        <v>Palestra : Re Umberto - Via Ventimiglia ang. Caduti sul Lavoro</v>
      </c>
      <c r="S70" s="51"/>
      <c r="T70" s="43">
        <f>IF($N$70=2,2,IF($M$70=3,3,IF($M$70=2,1,0)))</f>
        <v>0</v>
      </c>
      <c r="U70" s="44">
        <f>IF($M$70=2,2,IF($N$70=3,3,IF($N$70=2,1,0)))</f>
        <v>0</v>
      </c>
      <c r="V70" s="44">
        <f>IF($M$70+$N$70&gt;0,1,0)</f>
        <v>0</v>
      </c>
      <c r="W70" s="45"/>
      <c r="X70" s="45">
        <f>IF($T$70&lt;2,0,1)</f>
        <v>0</v>
      </c>
      <c r="Y70" s="46">
        <f>IF($U$70&lt;2,0,1)</f>
        <v>0</v>
      </c>
      <c r="Z70" s="52"/>
      <c r="AA70" s="52"/>
      <c r="AB70" s="52"/>
      <c r="AC70" s="52"/>
      <c r="AD70" s="52"/>
      <c r="AE70" s="52"/>
    </row>
    <row r="71" spans="1:31" ht="13.5" customHeight="1" hidden="1">
      <c r="A71" s="30"/>
      <c r="B71" s="2"/>
      <c r="C71" s="15" t="str">
        <f>+$F$1</f>
        <v>CIU13FA</v>
      </c>
      <c r="D71" s="76">
        <v>130</v>
      </c>
      <c r="E71" s="74">
        <f>+F71</f>
        <v>40747</v>
      </c>
      <c r="F71" s="75">
        <f>+$K$1+$B$31+$A$69</f>
        <v>40747</v>
      </c>
      <c r="G71" s="15" t="s">
        <v>15</v>
      </c>
      <c r="H71" s="73">
        <f>+$H$31</f>
        <v>0</v>
      </c>
      <c r="I71" s="1" t="str">
        <f>+$I$31</f>
        <v>riposo</v>
      </c>
      <c r="J71" s="1" t="s">
        <v>16</v>
      </c>
      <c r="K71" s="1" t="str">
        <f>+$I$28</f>
        <v>G.S. A.CUATTO</v>
      </c>
      <c r="L71" s="24"/>
      <c r="M71" s="34"/>
      <c r="N71" s="34"/>
      <c r="O71" s="35"/>
      <c r="P71" s="35"/>
      <c r="Q71" s="35"/>
      <c r="R71" s="65" t="str">
        <f>+$AA$31</f>
        <v>F</v>
      </c>
      <c r="S71" s="51"/>
      <c r="T71" s="47">
        <f>IF($N$71=2,2,IF($M$71=3,3,IF($M$71=2,1,0)))</f>
        <v>0</v>
      </c>
      <c r="U71" s="48">
        <f>IF($M$71=2,2,IF($N$71=3,3,IF($N$71=2,1,0)))</f>
        <v>0</v>
      </c>
      <c r="V71" s="48">
        <f>IF($M$71+$N$71&gt;0,1,0)</f>
        <v>0</v>
      </c>
      <c r="W71" s="49"/>
      <c r="X71" s="49">
        <f>IF($T$71&lt;2,0,1)</f>
        <v>0</v>
      </c>
      <c r="Y71" s="50">
        <f>IF($U$71&lt;2,0,1)</f>
        <v>0</v>
      </c>
      <c r="Z71" s="52"/>
      <c r="AA71" s="52"/>
      <c r="AB71" s="52"/>
      <c r="AC71" s="52"/>
      <c r="AD71" s="52"/>
      <c r="AE71" s="52"/>
    </row>
    <row r="72" spans="1:31" ht="13.5" customHeight="1">
      <c r="A72" s="2"/>
      <c r="B72" s="2"/>
      <c r="C72" s="19" t="s">
        <v>28</v>
      </c>
      <c r="I72" s="72" t="s">
        <v>29</v>
      </c>
      <c r="L72" s="24"/>
      <c r="M72" s="36"/>
      <c r="N72" s="36"/>
      <c r="O72" s="36"/>
      <c r="P72" s="36"/>
      <c r="Q72" s="36"/>
      <c r="R72" s="27"/>
      <c r="AE72" s="14"/>
    </row>
    <row r="73" spans="1:31" ht="13.5" customHeight="1">
      <c r="A73" s="2"/>
      <c r="B73" s="2"/>
      <c r="C73" s="16" t="str">
        <f>+$I$26</f>
        <v>SPORTINCONTRO</v>
      </c>
      <c r="H73" s="83" t="s">
        <v>65</v>
      </c>
      <c r="I73" s="84"/>
      <c r="J73" s="84"/>
      <c r="K73" s="84"/>
      <c r="L73" s="24"/>
      <c r="M73" s="24"/>
      <c r="N73" s="24"/>
      <c r="O73" s="24"/>
      <c r="P73" s="24"/>
      <c r="Q73" s="24"/>
      <c r="AE73" s="14"/>
    </row>
    <row r="74" spans="1:31" ht="13.5" customHeight="1">
      <c r="A74" s="2"/>
      <c r="B74" s="2"/>
      <c r="C74" s="16" t="str">
        <f>+$I$27</f>
        <v>ECOSPORTORINO</v>
      </c>
      <c r="H74" s="16" t="s">
        <v>56</v>
      </c>
      <c r="L74" s="24"/>
      <c r="M74" s="24"/>
      <c r="N74" s="24"/>
      <c r="O74" s="24"/>
      <c r="P74" s="24"/>
      <c r="Q74" s="24"/>
      <c r="AE74" s="14"/>
    </row>
    <row r="75" spans="1:31" ht="13.5" customHeight="1">
      <c r="A75" s="2"/>
      <c r="B75" s="2"/>
      <c r="C75" s="16" t="str">
        <f>+$I$28</f>
        <v>G.S. A.CUATTO</v>
      </c>
      <c r="H75" s="16" t="s">
        <v>57</v>
      </c>
      <c r="L75" s="24"/>
      <c r="M75" s="24"/>
      <c r="N75" s="24"/>
      <c r="O75" s="24"/>
      <c r="P75" s="24"/>
      <c r="Q75" s="24"/>
      <c r="AE75" s="14"/>
    </row>
    <row r="76" spans="1:31" ht="13.5" customHeight="1">
      <c r="A76" s="2"/>
      <c r="B76" s="2"/>
      <c r="C76" s="16" t="str">
        <f>+$I$29</f>
        <v>POLISPORTIVA DRAVELLI</v>
      </c>
      <c r="H76" s="16" t="s">
        <v>63</v>
      </c>
      <c r="L76" s="24"/>
      <c r="M76" s="24"/>
      <c r="N76" s="24"/>
      <c r="O76" s="24"/>
      <c r="P76" s="24"/>
      <c r="Q76" s="24"/>
      <c r="AE76" s="14"/>
    </row>
    <row r="77" spans="1:31" ht="13.5" customHeight="1">
      <c r="A77" s="2"/>
      <c r="B77" s="2"/>
      <c r="C77" s="16" t="str">
        <f>+$I$30</f>
        <v>LA BUSSOLA</v>
      </c>
      <c r="H77" s="16" t="s">
        <v>59</v>
      </c>
      <c r="L77" s="24"/>
      <c r="M77" s="24"/>
      <c r="N77" s="24"/>
      <c r="O77" s="24"/>
      <c r="P77" s="24"/>
      <c r="Q77" s="24"/>
      <c r="AE77" s="14"/>
    </row>
    <row r="78" spans="1:31" ht="13.5" customHeight="1">
      <c r="A78" s="2"/>
      <c r="B78" s="2"/>
      <c r="C78" s="16" t="str">
        <f>+$I$31</f>
        <v>riposo</v>
      </c>
      <c r="H78" s="16" t="s">
        <v>17</v>
      </c>
      <c r="L78" s="24"/>
      <c r="M78" s="24"/>
      <c r="N78" s="24"/>
      <c r="O78" s="24"/>
      <c r="P78" s="24"/>
      <c r="Q78" s="24"/>
      <c r="AE78" s="14"/>
    </row>
    <row r="79" spans="2:17" ht="13.5" customHeight="1">
      <c r="B79" s="1"/>
      <c r="C79" s="16"/>
      <c r="D79" s="16"/>
      <c r="E79" s="20"/>
      <c r="F79" s="20"/>
      <c r="G79" s="20"/>
      <c r="M79" s="1"/>
      <c r="N79" s="1"/>
      <c r="O79" s="1"/>
      <c r="P79" s="1"/>
      <c r="Q79" s="1"/>
    </row>
    <row r="80" spans="2:17" ht="13.5" customHeight="1">
      <c r="B80" s="1"/>
      <c r="C80" s="31" t="s">
        <v>32</v>
      </c>
      <c r="D80" s="20"/>
      <c r="E80" s="20"/>
      <c r="F80" s="20"/>
      <c r="G80" s="20"/>
      <c r="M80" s="1"/>
      <c r="N80" s="1"/>
      <c r="O80" s="1"/>
      <c r="P80" s="1"/>
      <c r="Q80" s="1"/>
    </row>
    <row r="81" spans="2:17" ht="13.5" customHeight="1">
      <c r="B81" s="1"/>
      <c r="C81" s="16"/>
      <c r="D81" s="20"/>
      <c r="E81" s="20"/>
      <c r="F81" s="20"/>
      <c r="G81" s="20"/>
      <c r="M81" s="1"/>
      <c r="N81" s="1"/>
      <c r="O81" s="1"/>
      <c r="P81" s="1"/>
      <c r="Q81" s="1"/>
    </row>
    <row r="82" spans="2:18" ht="13.5" customHeight="1">
      <c r="B82" s="1"/>
      <c r="C82" s="18" t="s">
        <v>31</v>
      </c>
      <c r="D82" s="20"/>
      <c r="E82" s="20"/>
      <c r="F82" s="20"/>
      <c r="G82" s="20"/>
      <c r="K82" s="17" t="s">
        <v>5</v>
      </c>
      <c r="L82" s="17" t="s">
        <v>6</v>
      </c>
      <c r="M82" s="18" t="s">
        <v>7</v>
      </c>
      <c r="N82" s="18" t="s">
        <v>8</v>
      </c>
      <c r="O82" s="18" t="s">
        <v>9</v>
      </c>
      <c r="P82" s="18" t="s">
        <v>10</v>
      </c>
      <c r="Q82" s="18" t="s">
        <v>11</v>
      </c>
      <c r="R82" s="17" t="s">
        <v>12</v>
      </c>
    </row>
    <row r="83" spans="2:18" ht="13.5" customHeight="1">
      <c r="B83" s="1"/>
      <c r="C83" s="16"/>
      <c r="D83" s="20"/>
      <c r="E83" s="20"/>
      <c r="F83" s="20"/>
      <c r="G83" s="20"/>
      <c r="K83" s="16" t="s">
        <v>45</v>
      </c>
      <c r="L83" s="17">
        <v>6</v>
      </c>
      <c r="M83" s="18">
        <v>2</v>
      </c>
      <c r="N83" s="18">
        <v>2</v>
      </c>
      <c r="O83" s="18">
        <v>0</v>
      </c>
      <c r="P83" s="18">
        <v>6</v>
      </c>
      <c r="Q83" s="18">
        <v>1</v>
      </c>
      <c r="R83" s="17">
        <v>6</v>
      </c>
    </row>
    <row r="84" spans="2:18" ht="13.5" customHeight="1">
      <c r="B84" s="1"/>
      <c r="C84" s="1"/>
      <c r="D84" s="20"/>
      <c r="E84" s="20"/>
      <c r="F84" s="20"/>
      <c r="G84" s="20"/>
      <c r="K84" s="1" t="s">
        <v>44</v>
      </c>
      <c r="L84" s="17">
        <v>3</v>
      </c>
      <c r="M84" s="18">
        <v>1</v>
      </c>
      <c r="N84" s="18">
        <v>1</v>
      </c>
      <c r="O84" s="18">
        <v>0</v>
      </c>
      <c r="P84" s="18">
        <v>3</v>
      </c>
      <c r="Q84" s="18">
        <v>0</v>
      </c>
      <c r="R84" s="17" t="e">
        <v>#DIV/0!</v>
      </c>
    </row>
    <row r="85" spans="2:18" ht="13.5" customHeight="1">
      <c r="B85" s="1"/>
      <c r="C85" s="16"/>
      <c r="D85" s="20"/>
      <c r="E85" s="20"/>
      <c r="F85" s="20"/>
      <c r="G85" s="20"/>
      <c r="K85" s="1" t="s">
        <v>42</v>
      </c>
      <c r="L85" s="17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7" t="e">
        <v>#DIV/0!</v>
      </c>
    </row>
    <row r="86" spans="2:18" ht="13.5" customHeight="1">
      <c r="B86" s="1"/>
      <c r="C86" s="16"/>
      <c r="D86" s="20"/>
      <c r="E86" s="20"/>
      <c r="F86" s="20"/>
      <c r="G86" s="20"/>
      <c r="K86" s="1" t="s">
        <v>67</v>
      </c>
      <c r="L86" s="17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7" t="e">
        <v>#DIV/0!</v>
      </c>
    </row>
    <row r="87" spans="2:18" ht="13.5" customHeight="1">
      <c r="B87" s="1"/>
      <c r="C87" s="16"/>
      <c r="D87" s="20"/>
      <c r="E87" s="20"/>
      <c r="F87" s="20"/>
      <c r="G87" s="20"/>
      <c r="K87" s="1" t="s">
        <v>43</v>
      </c>
      <c r="L87" s="17">
        <v>0</v>
      </c>
      <c r="M87" s="18">
        <v>2</v>
      </c>
      <c r="N87" s="18">
        <v>0</v>
      </c>
      <c r="O87" s="18">
        <v>2</v>
      </c>
      <c r="P87" s="18">
        <v>1</v>
      </c>
      <c r="Q87" s="18">
        <v>6</v>
      </c>
      <c r="R87" s="17">
        <v>0.16666666666666666</v>
      </c>
    </row>
    <row r="88" spans="2:18" ht="13.5" customHeight="1">
      <c r="B88" s="1"/>
      <c r="C88" s="16"/>
      <c r="D88" s="20"/>
      <c r="E88" s="20"/>
      <c r="F88" s="20"/>
      <c r="G88" s="20"/>
      <c r="K88" s="1" t="s">
        <v>64</v>
      </c>
      <c r="L88" s="17">
        <v>0</v>
      </c>
      <c r="M88" s="18">
        <v>1</v>
      </c>
      <c r="N88" s="18">
        <v>0</v>
      </c>
      <c r="O88" s="18">
        <v>1</v>
      </c>
      <c r="P88" s="18">
        <v>0</v>
      </c>
      <c r="Q88" s="18">
        <v>3</v>
      </c>
      <c r="R88" s="17">
        <v>0</v>
      </c>
    </row>
    <row r="89" spans="2:17" ht="13.5" customHeight="1">
      <c r="B89" s="1"/>
      <c r="C89" s="16"/>
      <c r="D89" s="20"/>
      <c r="E89" s="20"/>
      <c r="F89" s="20"/>
      <c r="G89" s="20"/>
      <c r="M89" s="1"/>
      <c r="N89" s="1"/>
      <c r="O89" s="1"/>
      <c r="P89" s="1"/>
      <c r="Q89" s="1"/>
    </row>
    <row r="90" spans="2:17" ht="13.5" customHeight="1" hidden="1">
      <c r="B90" s="1"/>
      <c r="C90" s="16"/>
      <c r="D90" s="20"/>
      <c r="E90" s="20"/>
      <c r="F90" s="20"/>
      <c r="G90" s="20"/>
      <c r="K90" s="37" t="s">
        <v>38</v>
      </c>
      <c r="M90" s="1"/>
      <c r="N90" s="1"/>
      <c r="O90" s="1"/>
      <c r="P90" s="1"/>
      <c r="Q90" s="1"/>
    </row>
    <row r="91" spans="3:18" ht="13.5" customHeight="1" hidden="1">
      <c r="C91" s="16" t="s">
        <v>30</v>
      </c>
      <c r="D91" s="18"/>
      <c r="E91" s="18"/>
      <c r="F91" s="18"/>
      <c r="G91" s="18"/>
      <c r="K91" s="21" t="s">
        <v>5</v>
      </c>
      <c r="L91" s="22" t="s">
        <v>6</v>
      </c>
      <c r="M91" s="22" t="s">
        <v>7</v>
      </c>
      <c r="N91" s="22" t="s">
        <v>8</v>
      </c>
      <c r="O91" s="22" t="s">
        <v>9</v>
      </c>
      <c r="P91" s="22" t="s">
        <v>10</v>
      </c>
      <c r="Q91" s="22" t="s">
        <v>11</v>
      </c>
      <c r="R91" s="22" t="s">
        <v>12</v>
      </c>
    </row>
    <row r="92" spans="11:18" ht="13.5" customHeight="1" hidden="1">
      <c r="K92" s="25" t="str">
        <f>+$I$26</f>
        <v>SPORTINCONTRO</v>
      </c>
      <c r="L92" s="66">
        <f>+$AC$38+$AD$41+$AC$45+$AD$50+$U$58+$T$61+$U$65+$T$70+$AC$35+$U$55</f>
        <v>0</v>
      </c>
      <c r="M92" s="66">
        <f>+$AE$35+$AE$38+$AE$41+$AE$45+$AE$50+$V$55+$V$58+$V$61+$V$65+$V$70</f>
        <v>0</v>
      </c>
      <c r="N92" s="66">
        <f>+$AG$38+$AH$41+$AG$45+$AH$50+$Y$58+$X$61+$Y$65+$X$70+$AG$35+$Y$55</f>
        <v>0</v>
      </c>
      <c r="O92" s="66">
        <f>+$AH$38+$AG$41+$AH$45+$AG$50+$X$58+$Y$61+$X$65+$Y$70+$AH$35+$X$55</f>
        <v>0</v>
      </c>
      <c r="P92" s="66">
        <f>+$M$38+$N$41+$M$45+$N$50+$N$58+$M$61+$N$65+$M$70+$M$35+$N$55</f>
        <v>0</v>
      </c>
      <c r="Q92" s="66">
        <f>+$N$38+$M$41+$N$45+$M$50+$M$58+$N$61+$M$65+$N$70+$M$55+$N$35</f>
        <v>0</v>
      </c>
      <c r="R92" s="67" t="e">
        <f>$AK$26/$AL$26</f>
        <v>#DIV/0!</v>
      </c>
    </row>
    <row r="93" spans="11:18" ht="13.5" customHeight="1" hidden="1">
      <c r="K93" s="25" t="str">
        <f>+$I$27</f>
        <v>ECOSPORTORINO</v>
      </c>
      <c r="L93" s="68">
        <f>+$AC$33+$AD$38+$AC$46+$AD$49+$U$53+$T$58+$U$66+$T$69+$AC$43+$U$63</f>
        <v>0</v>
      </c>
      <c r="M93" s="68">
        <f>+$AE$33+$AE$38+$AE$43+$AE$46+$AE$49+$V$53+$V$58+$V$63+$V$66+$V$69</f>
        <v>1</v>
      </c>
      <c r="N93" s="68">
        <f>+$AG$33+$AH$38+$AG$46+$AH$49+$Y$53+$X$58+$Y$66+$X$69+$AG$43+$Y$63</f>
        <v>0</v>
      </c>
      <c r="O93" s="68">
        <f>+$AH$33+$AG$38+$AH$46+$AG$49+$X$53+$Y$58+$X$66+$Y$69+$AH$43+$X$63</f>
        <v>1</v>
      </c>
      <c r="P93" s="68">
        <f>+$M$33+$N$38+$M$46+$N$49+$N$53+$M$58+$N$66+$M$69+$M$43+$N$63</f>
        <v>0</v>
      </c>
      <c r="Q93" s="68">
        <f>+$N$33+$M$38+$N$46+$M$49+$M$53+$N$58+$M$66+$N$69+$N$43+$M$63</f>
        <v>3</v>
      </c>
      <c r="R93" s="67">
        <f>$AK$27/$AL$27</f>
        <v>0</v>
      </c>
    </row>
    <row r="94" spans="11:18" ht="13.5" customHeight="1" hidden="1">
      <c r="K94" s="25" t="str">
        <f>+$I$28</f>
        <v>G.S. A.CUATTO</v>
      </c>
      <c r="L94" s="68">
        <f>+$AC$34+$AD$37+$AC$41+$AD$46+$U$54+$T$57+$U$61+$T$66+$AC$51+$U$71</f>
        <v>0</v>
      </c>
      <c r="M94" s="68">
        <f>+$AE$34+$AE$37+$AE$41+$AE$46+$AE$51+$V$54+$V$57+$V$61+$V$66+$V$71</f>
        <v>2</v>
      </c>
      <c r="N94" s="68">
        <f>+$AG$34+$AH$37+$AG$41+$AH$46+$Y$54+$X$57+$Y$61+$X$66+$AG$51+$Y$71</f>
        <v>0</v>
      </c>
      <c r="O94" s="68">
        <f>+$AH$34+$AG$37+$AH$41+$AG$46+$X$54+$Y$57+$X$61+$Y$66+$AH$51+$X$71</f>
        <v>2</v>
      </c>
      <c r="P94" s="68">
        <f>+$M$34+$N$37+$M$41+$N$46+$N$54+$M$57+$N$61+$M$66+$M$51+$N$71</f>
        <v>1</v>
      </c>
      <c r="Q94" s="68">
        <f>+$N$34+$M$37+$N$41+$M$46+$M$54+$N$57+$M$61+$N$66+$N$51+$M$71</f>
        <v>6</v>
      </c>
      <c r="R94" s="67">
        <f>$AK$28/$AL$28</f>
        <v>0.16666666666666666</v>
      </c>
    </row>
    <row r="95" spans="11:18" ht="13.5" customHeight="1" hidden="1">
      <c r="K95" s="25" t="str">
        <f>+$I$29</f>
        <v>POLISPORTIVA DRAVELLI</v>
      </c>
      <c r="L95" s="68">
        <f>+$AD$34+$AC$42+$AD$45+$AC$49+$T$54+$U$62+$U$69+$AD$39+$T$59+$T$65</f>
        <v>3</v>
      </c>
      <c r="M95" s="68">
        <f>+$AE$34+$AE$39+$AE$42+$AE$45+$AE$49+$V$54+$V$59+$V$62+$V$65+$V$69</f>
        <v>1</v>
      </c>
      <c r="N95" s="68">
        <f>+$AH$34+$AG$42+$AH$45+$AG$49+$X$54+$Y$62+$Y$69+$AH$39+$X$59+$X$65</f>
        <v>1</v>
      </c>
      <c r="O95" s="68">
        <f>+$AG$34+$AH$42+$AG$45+$AH$49+$Y$54+$X$62+$X$69+$AG$39+$Y$59+$Y$65</f>
        <v>0</v>
      </c>
      <c r="P95" s="68">
        <f>+$N$34+$M$42+$N$45+$M$49+$M$54+$N$62+$N$69+$N$39+$M$59+$M$65</f>
        <v>3</v>
      </c>
      <c r="Q95" s="68">
        <f>+$M$34+$N$42+$M$45+$N$49+$N$54+$M$62+$M$69+$M$39+$N$59+$N$65</f>
        <v>0</v>
      </c>
      <c r="R95" s="67" t="e">
        <f>$AK$29/$AL$29</f>
        <v>#DIV/0!</v>
      </c>
    </row>
    <row r="96" spans="10:18" ht="13.5" customHeight="1" hidden="1">
      <c r="J96" s="17"/>
      <c r="K96" s="25" t="str">
        <f>+$I$30</f>
        <v>LA BUSSOLA</v>
      </c>
      <c r="L96" s="68">
        <f>+$AD$33+$AC$37+$AD$42+$AC$50+$T$53+$U$57+$T$62+$U$70+$AD$47+$T$67</f>
        <v>6</v>
      </c>
      <c r="M96" s="68">
        <f>+$AE$33+$AE$37+$AE$42+$AE$47+$AE$50+$V$53+$V$57+$V$62+$V$67+$V$70</f>
        <v>2</v>
      </c>
      <c r="N96" s="68">
        <f>+$AH$33+$AG$37+$AH$42+$AG$50+$X$53+$Y$57+$X$62+$Y$70+$AH$47+$X$67</f>
        <v>2</v>
      </c>
      <c r="O96" s="68">
        <f>+$AG$33+$AH$37+$AG$42+$AH$50+$Y$53+$X$57+$Y$62+$X$70+$AG$47+$Y$67</f>
        <v>0</v>
      </c>
      <c r="P96" s="68">
        <f>+$N$33+$M$37+$N$42+$M$50+$M$53+$N$57+$M$62+$N$70+$N$47+$M$67</f>
        <v>6</v>
      </c>
      <c r="Q96" s="68">
        <f>+$M$33+$N$37+$M$42+$N$50+$N$53+$M$57+$N$62+$M$70+$M$47+$N$67</f>
        <v>1</v>
      </c>
      <c r="R96" s="67">
        <f>$AK$30/$AL$30</f>
        <v>6</v>
      </c>
    </row>
    <row r="97" spans="10:18" ht="13.5" customHeight="1" hidden="1">
      <c r="J97" s="17"/>
      <c r="K97" s="25" t="str">
        <f>+$I$31</f>
        <v>riposo</v>
      </c>
      <c r="L97" s="68">
        <f>+$AD$35+$AC$39+$AD$43+$AC$47+$AD$51+$T$55+$U$59+$T$63+$U$67+$T$71</f>
        <v>0</v>
      </c>
      <c r="M97" s="68">
        <f>+$AE$35+$AE$39+$AE$43+$AE$47+$AE$51+$V$55+$V$59+$V$63+$V$67+$V$71</f>
        <v>0</v>
      </c>
      <c r="N97" s="69">
        <f>+$AH$35+$AG$39+$AH$43+$AG$47+$AH$51+$X$55+$Y$59+$X$63+$Y$67+$X$71</f>
        <v>0</v>
      </c>
      <c r="O97" s="69">
        <f>+$AG$35+$AH$39+$AG$43+$AH$47+$AG$51+$Y$55+$X$59+$Y$63+$X$67+$Y$71</f>
        <v>0</v>
      </c>
      <c r="P97" s="69">
        <f>+$N$35+$M$39+$N$43+$M$47+$N$51+$M$55+$N$59+$M$63+$N$67+$M$71</f>
        <v>0</v>
      </c>
      <c r="Q97" s="69">
        <f>+$M$35+$N$39+$M$43+$N$47+$M$51+$N$55+$M$59+$N$63+$M$67+$N$71</f>
        <v>0</v>
      </c>
      <c r="R97" s="70" t="e">
        <f>+$AK$31/$AL$31</f>
        <v>#DIV/0!</v>
      </c>
    </row>
    <row r="98" spans="10:12" ht="13.5" customHeight="1">
      <c r="J98" s="17"/>
      <c r="K98" s="17"/>
      <c r="L98" s="17"/>
    </row>
    <row r="99" spans="10:12" ht="13.5" customHeight="1">
      <c r="J99" s="17"/>
      <c r="K99" s="17"/>
      <c r="L99" s="17"/>
    </row>
    <row r="100" spans="10:17" ht="13.5" customHeight="1">
      <c r="J100" s="17"/>
      <c r="M100" s="1"/>
      <c r="N100" s="1"/>
      <c r="O100" s="1"/>
      <c r="P100" s="1"/>
      <c r="Q100" s="1"/>
    </row>
    <row r="101" spans="3:17" ht="13.5" customHeight="1">
      <c r="C101" s="1"/>
      <c r="J101" s="17"/>
      <c r="M101" s="1"/>
      <c r="N101" s="1"/>
      <c r="O101" s="1"/>
      <c r="P101" s="1"/>
      <c r="Q101" s="1"/>
    </row>
    <row r="102" spans="13:17" ht="13.5" customHeight="1">
      <c r="M102" s="1"/>
      <c r="N102" s="1"/>
      <c r="O102" s="1"/>
      <c r="P102" s="1"/>
      <c r="Q102" s="1"/>
    </row>
    <row r="103" spans="13:17" ht="13.5" customHeight="1">
      <c r="M103" s="1"/>
      <c r="N103" s="1"/>
      <c r="O103" s="1"/>
      <c r="P103" s="1"/>
      <c r="Q103" s="1"/>
    </row>
    <row r="104" spans="13:17" ht="13.5" customHeight="1">
      <c r="M104" s="1"/>
      <c r="N104" s="1"/>
      <c r="O104" s="1"/>
      <c r="P104" s="1"/>
      <c r="Q104" s="1"/>
    </row>
    <row r="105" spans="13:17" ht="13.5" customHeight="1">
      <c r="M105" s="1"/>
      <c r="N105" s="1"/>
      <c r="O105" s="1"/>
      <c r="P105" s="1"/>
      <c r="Q105" s="1"/>
    </row>
    <row r="106" spans="13:17" ht="13.5" customHeight="1">
      <c r="M106" s="1"/>
      <c r="N106" s="1"/>
      <c r="O106" s="1"/>
      <c r="P106" s="1"/>
      <c r="Q106" s="1"/>
    </row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</sheetData>
  <sheetProtection/>
  <mergeCells count="5">
    <mergeCell ref="X32:Y32"/>
    <mergeCell ref="X36:Y36"/>
    <mergeCell ref="X40:Y40"/>
    <mergeCell ref="X44:Y44"/>
    <mergeCell ref="X48:Y48"/>
  </mergeCells>
  <printOptions/>
  <pageMargins left="0.3937007874015748" right="0.3937007874015748" top="0.1968503937007874" bottom="0.1968503937007874" header="0.5" footer="0.5"/>
  <pageSetup horizontalDpi="180" verticalDpi="18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 </cp:lastModifiedBy>
  <cp:lastPrinted>2011-04-06T11:59:11Z</cp:lastPrinted>
  <dcterms:created xsi:type="dcterms:W3CDTF">1999-01-18T17:48:03Z</dcterms:created>
  <dcterms:modified xsi:type="dcterms:W3CDTF">2011-05-11T16:33:36Z</dcterms:modified>
  <cp:category/>
  <cp:version/>
  <cp:contentType/>
  <cp:contentStatus/>
</cp:coreProperties>
</file>